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fevre\Documents\UNIT 183\"/>
    </mc:Choice>
  </mc:AlternateContent>
  <xr:revisionPtr revIDLastSave="0" documentId="13_ncr:1_{EB00AC35-2321-43A3-8EAE-0C66A35BAFC3}" xr6:coauthVersionLast="45" xr6:coauthVersionMax="45" xr10:uidLastSave="{00000000-0000-0000-0000-000000000000}"/>
  <bookViews>
    <workbookView xWindow="-120" yWindow="-120" windowWidth="29040" windowHeight="15840" xr2:uid="{7630D718-A0AB-46F0-893C-AEA87BA1D3FD}"/>
  </bookViews>
  <sheets>
    <sheet name="Cover" sheetId="10" r:id="rId1"/>
    <sheet name="Unit" sheetId="4" r:id="rId2"/>
    <sheet name="Facility" sheetId="3" r:id="rId3"/>
    <sheet name="Trnmnt" sheetId="5" r:id="rId4"/>
    <sheet name="Csh Bal" sheetId="6" r:id="rId5"/>
    <sheet name="Tbl Cnt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5" l="1"/>
  <c r="K8" i="6" l="1"/>
  <c r="P11" i="3" l="1"/>
  <c r="Q9" i="8"/>
  <c r="P28" i="4" l="1"/>
  <c r="P27" i="4"/>
  <c r="P29" i="4" l="1"/>
  <c r="P26" i="4"/>
  <c r="P23" i="4"/>
  <c r="P18" i="4"/>
  <c r="P14" i="3"/>
  <c r="P21" i="4" l="1"/>
  <c r="P20" i="4" l="1"/>
  <c r="P24" i="4"/>
  <c r="P22" i="4"/>
  <c r="P19" i="3"/>
  <c r="P10" i="4"/>
  <c r="P23" i="3" l="1"/>
  <c r="P20" i="3"/>
  <c r="P19" i="4" l="1"/>
  <c r="P30" i="4" s="1"/>
  <c r="P22" i="3"/>
  <c r="P21" i="3"/>
  <c r="P10" i="3"/>
  <c r="P12" i="3"/>
  <c r="Q32" i="8"/>
  <c r="P24" i="3" l="1"/>
  <c r="P13" i="3"/>
  <c r="P23" i="5" l="1"/>
  <c r="K10" i="6" l="1"/>
  <c r="P13" i="4"/>
  <c r="P12" i="4"/>
  <c r="P22" i="5"/>
  <c r="P20" i="5"/>
  <c r="P10" i="5"/>
  <c r="P13" i="5" s="1"/>
  <c r="Q12" i="8"/>
  <c r="P19" i="5" l="1"/>
  <c r="P21" i="5"/>
  <c r="P18" i="5"/>
  <c r="P17" i="5"/>
  <c r="Q26" i="8"/>
  <c r="Q25" i="8"/>
  <c r="Q24" i="8"/>
  <c r="Q13" i="8"/>
  <c r="Q18" i="8"/>
  <c r="Q17" i="8"/>
  <c r="Q16" i="8"/>
  <c r="Q15" i="8"/>
  <c r="Q14" i="8"/>
  <c r="Q8" i="8"/>
  <c r="Q7" i="8"/>
  <c r="Q28" i="8" l="1"/>
  <c r="Q20" i="8"/>
  <c r="P25" i="5"/>
  <c r="P27" i="5" s="1"/>
  <c r="Q30" i="8" l="1"/>
  <c r="Q34" i="8" s="1"/>
  <c r="P9" i="4" l="1"/>
  <c r="P14" i="4" s="1"/>
  <c r="P32" i="4" s="1"/>
  <c r="P9" i="3" l="1"/>
  <c r="P15" i="3" s="1"/>
  <c r="P26" i="3" s="1"/>
  <c r="K12" i="6"/>
  <c r="K19" i="6" s="1"/>
</calcChain>
</file>

<file path=xl/sharedStrings.xml><?xml version="1.0" encoding="utf-8"?>
<sst xmlns="http://schemas.openxmlformats.org/spreadsheetml/2006/main" count="167" uniqueCount="90">
  <si>
    <t>ACBL</t>
  </si>
  <si>
    <t>Other</t>
  </si>
  <si>
    <t>Directories</t>
  </si>
  <si>
    <t>Drink Machine</t>
  </si>
  <si>
    <t>Total</t>
  </si>
  <si>
    <t>Supplies</t>
  </si>
  <si>
    <t>Bookkeeping</t>
  </si>
  <si>
    <t>NAP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</si>
  <si>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</si>
  <si>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</si>
  <si>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</si>
  <si>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</si>
  <si>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</si>
  <si>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</si>
  <si>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</si>
  <si>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</si>
  <si>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</si>
  <si>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</si>
  <si>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</si>
  <si>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</si>
  <si>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</si>
  <si>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Cash Receipts:</t>
  </si>
  <si>
    <t>Net Table Fees</t>
  </si>
  <si>
    <t>Tuesday Bridge</t>
  </si>
  <si>
    <t>Free Play Sales</t>
  </si>
  <si>
    <t>Dealing Fees</t>
  </si>
  <si>
    <t>Cash Disbursements:</t>
  </si>
  <si>
    <t>Building Rent</t>
  </si>
  <si>
    <t>Janitorial</t>
  </si>
  <si>
    <t>Utilities</t>
  </si>
  <si>
    <t>Facilities Cash Flow</t>
  </si>
  <si>
    <t>(To Schedule D)</t>
  </si>
  <si>
    <t>Unit Games</t>
  </si>
  <si>
    <t>Other (M/M)(Dir)</t>
  </si>
  <si>
    <t>GNT &amp; NAOP Fees</t>
  </si>
  <si>
    <t>Unit Games Supplies/Food</t>
  </si>
  <si>
    <t>Repairs/Maintenance</t>
  </si>
  <si>
    <t>Taxes/Insurance</t>
  </si>
  <si>
    <t>Free Plays</t>
  </si>
  <si>
    <t>Cancelled Games</t>
  </si>
  <si>
    <t>Scorecard</t>
  </si>
  <si>
    <t>Trailer/Tables</t>
  </si>
  <si>
    <t>Miscellaneous</t>
  </si>
  <si>
    <t>Unit 183  Cash Flow</t>
  </si>
  <si>
    <t>Unit 183</t>
  </si>
  <si>
    <t>UNIT OPERATIONS</t>
  </si>
  <si>
    <t>Schedule A</t>
  </si>
  <si>
    <t>Schedule B</t>
  </si>
  <si>
    <t>FACILITY OPERATIONS</t>
  </si>
  <si>
    <t>Schedule C</t>
  </si>
  <si>
    <t>TOURNAMENTS</t>
  </si>
  <si>
    <t>Regional Tournaments</t>
  </si>
  <si>
    <t>Sectional Tournaments</t>
  </si>
  <si>
    <t>NLM Tournaments</t>
  </si>
  <si>
    <t>ACBL Fees</t>
  </si>
  <si>
    <t>Facility Rent</t>
  </si>
  <si>
    <t>Caddies</t>
  </si>
  <si>
    <t>Food</t>
  </si>
  <si>
    <t>Set Up</t>
  </si>
  <si>
    <t>Net Cash Flow</t>
  </si>
  <si>
    <t>Schedule D</t>
  </si>
  <si>
    <t>Cash Balance Recap</t>
  </si>
  <si>
    <t>Beginning Cash</t>
  </si>
  <si>
    <t>Unit 183 Net Cash (Sch A)</t>
  </si>
  <si>
    <t>Facility Operations Net Cash (Sch B)</t>
  </si>
  <si>
    <t>Tournament Net Cash (Sch C)</t>
  </si>
  <si>
    <t>Adjustments</t>
  </si>
  <si>
    <t>Ending Cash</t>
  </si>
  <si>
    <t>Mon</t>
  </si>
  <si>
    <t>Wed</t>
  </si>
  <si>
    <t>Thu</t>
  </si>
  <si>
    <t>Fri</t>
  </si>
  <si>
    <t>Sat</t>
  </si>
  <si>
    <t>Table Count</t>
  </si>
  <si>
    <t>Mentor/Mentee</t>
  </si>
  <si>
    <t>Open, et al:</t>
  </si>
  <si>
    <t>Tues</t>
  </si>
  <si>
    <t>Total Open et al</t>
  </si>
  <si>
    <t>N/I:</t>
  </si>
  <si>
    <t>Total N/I</t>
  </si>
  <si>
    <t>Total All Games</t>
  </si>
  <si>
    <t>2018 Total</t>
  </si>
  <si>
    <t>2019</t>
  </si>
  <si>
    <t>UNIT 183</t>
  </si>
  <si>
    <t>FINANCIAL REPORTS</t>
  </si>
  <si>
    <t>GNT &amp; NAP</t>
  </si>
  <si>
    <t>Increase/(Decrease)</t>
  </si>
  <si>
    <t>Card Machine</t>
  </si>
  <si>
    <t>Ice Machine</t>
  </si>
  <si>
    <t>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</si>
</sst>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5" formatCode="0.00_);[Red]\(0.00\)"/>
    <numFmt numFmtId="166" formatCode="0.0"/>
    <numFmt numFmtId="167" formatCode="#,##0.0_);[Red]\(#,##0.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/>
    <xf numFmtId="0" fontId="4" fillId="0" borderId="0" xfId="0" applyFont="1"/>
    <xf numFmtId="6" fontId="4" fillId="0" borderId="0" xfId="0" applyNumberFormat="1" applyFont="1"/>
    <xf numFmtId="38" fontId="4" fillId="0" borderId="0" xfId="0" applyNumberFormat="1" applyFont="1"/>
    <xf numFmtId="38" fontId="0" fillId="0" borderId="0" xfId="0" applyNumberFormat="1"/>
    <xf numFmtId="40" fontId="4" fillId="0" borderId="0" xfId="0" applyNumberFormat="1" applyFont="1"/>
    <xf numFmtId="40" fontId="0" fillId="0" borderId="0" xfId="0" applyNumberFormat="1"/>
    <xf numFmtId="165" fontId="4" fillId="0" borderId="0" xfId="0" applyNumberFormat="1" applyFont="1"/>
    <xf numFmtId="165" fontId="0" fillId="0" borderId="0" xfId="0" applyNumberFormat="1"/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/>
    <xf numFmtId="17" fontId="2" fillId="0" borderId="0" xfId="0" quotePrefix="1" applyNumberFormat="1" applyFont="1" applyAlignment="1">
      <alignment horizontal="centerContinuous"/>
    </xf>
    <xf numFmtId="2" fontId="0" fillId="0" borderId="0" xfId="0" applyNumberFormat="1"/>
    <xf numFmtId="8" fontId="0" fillId="0" borderId="0" xfId="0" applyNumberFormat="1"/>
    <xf numFmtId="4" fontId="4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166" fontId="0" fillId="0" borderId="0" xfId="0" applyNumberFormat="1"/>
    <xf numFmtId="6" fontId="4" fillId="0" borderId="2" xfId="0" applyNumberFormat="1" applyFont="1" applyBorder="1"/>
    <xf numFmtId="6" fontId="4" fillId="0" borderId="1" xfId="0" applyNumberFormat="1" applyFont="1" applyBorder="1"/>
    <xf numFmtId="2" fontId="4" fillId="0" borderId="0" xfId="0" applyNumberFormat="1" applyFont="1"/>
    <xf numFmtId="6" fontId="4" fillId="0" borderId="3" xfId="0" applyNumberFormat="1" applyFont="1" applyBorder="1"/>
    <xf numFmtId="166" fontId="4" fillId="0" borderId="0" xfId="0" applyNumberFormat="1" applyFont="1"/>
    <xf numFmtId="167" fontId="4" fillId="0" borderId="0" xfId="0" applyNumberFormat="1" applyFont="1"/>
    <xf numFmtId="166" fontId="4" fillId="0" borderId="1" xfId="0" applyNumberFormat="1" applyFont="1" applyBorder="1"/>
    <xf numFmtId="167" fontId="4" fillId="0" borderId="1" xfId="0" applyNumberFormat="1" applyFont="1" applyBorder="1"/>
    <xf numFmtId="166" fontId="4" fillId="0" borderId="0" xfId="0" applyNumberFormat="1" applyFont="1" applyBorder="1"/>
    <xf numFmtId="167" fontId="4" fillId="0" borderId="0" xfId="0" applyNumberFormat="1" applyFont="1" applyBorder="1"/>
    <xf numFmtId="166" fontId="4" fillId="0" borderId="4" xfId="0" applyNumberFormat="1" applyFont="1" applyBorder="1"/>
    <xf numFmtId="167" fontId="4" fillId="0" borderId="4" xfId="0" applyNumberFormat="1" applyFont="1" applyBorder="1"/>
    <xf numFmtId="0" fontId="3" fillId="0" borderId="0" xfId="0" applyFont="1"/>
    <xf numFmtId="20" fontId="4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2F9C-381A-44BC-9EE8-CBB3F4AB465D}">
  <dimension ref="F10:H13"/>
  <sheetViews>
    <sheetView tabSelected="1" workbookViewId="0">
      <selection sqref="A1:L20"/>
    </sheetView>
  </sheetViews>
  <sheetFormatPr defaultRowHeight="15" x14ac:dyDescent="0.25"/>
  <cols>
    <col min="7" max="7" width="23.140625" bestFit="1" customWidth="1"/>
  </cols>
  <sheetData>
    <row r="10" spans="6:8" ht="46.5" x14ac:dyDescent="0.7">
      <c r="F10" s="22"/>
      <c r="G10" s="23" t="s">
        <v>83</v>
      </c>
      <c r="H10" s="22"/>
    </row>
    <row r="11" spans="6:8" ht="46.5" x14ac:dyDescent="0.7">
      <c r="F11" s="22"/>
      <c r="G11" s="23" t="s">
        <v>84</v>
      </c>
      <c r="H11" s="22"/>
    </row>
    <row r="12" spans="6:8" ht="46.5" x14ac:dyDescent="0.7">
      <c r="F12" s="22"/>
      <c r="G12" s="24" t="s">
        <v>89</v>
      </c>
      <c r="H12" s="22"/>
    </row>
    <row r="13" spans="6:8" x14ac:dyDescent="0.25">
      <c r="G13" s="21"/>
    </row>
  </sheetData>
  <pageMargins left="0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A432-431E-49EB-92BC-D3BAEE01549E}">
  <sheetPr>
    <pageSetUpPr fitToPage="1"/>
  </sheetPr>
  <dimension ref="A3:V34"/>
  <sheetViews>
    <sheetView workbookViewId="0">
      <selection activeCell="R1" sqref="R1:R1048576"/>
    </sheetView>
  </sheetViews>
  <sheetFormatPr defaultRowHeight="15" x14ac:dyDescent="0.25"/>
  <cols>
    <col min="4" max="16" width="10.7109375" customWidth="1"/>
  </cols>
  <sheetData>
    <row r="3" spans="1:22" ht="23.25" x14ac:dyDescent="0.35">
      <c r="A3" s="1" t="s">
        <v>44</v>
      </c>
      <c r="B3" s="1"/>
      <c r="C3" s="1"/>
    </row>
    <row r="4" spans="1:22" ht="23.25" x14ac:dyDescent="0.35">
      <c r="A4" s="1">
        <v>2019</v>
      </c>
      <c r="B4" s="1"/>
      <c r="C4" s="1"/>
      <c r="D4" s="14" t="s">
        <v>45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22" ht="23.25" x14ac:dyDescent="0.35">
      <c r="A5" s="40" t="s">
        <v>46</v>
      </c>
      <c r="B5" s="1"/>
      <c r="C5" s="1"/>
      <c r="D5" s="1"/>
      <c r="E5" s="1"/>
      <c r="F5" s="1"/>
      <c r="G5" s="1"/>
      <c r="H5" s="1"/>
    </row>
    <row r="6" spans="1:22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22" ht="15.75" x14ac:dyDescent="0.25">
      <c r="A8" s="38" t="s">
        <v>21</v>
      </c>
      <c r="B8" s="5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2" ht="15.75" x14ac:dyDescent="0.25">
      <c r="A9" s="5" t="s">
        <v>32</v>
      </c>
      <c r="B9" s="5"/>
      <c r="D9" s="6">
        <v>426</v>
      </c>
      <c r="E9" s="6"/>
      <c r="F9" s="6">
        <v>381.5</v>
      </c>
      <c r="G9" s="6">
        <v>518</v>
      </c>
      <c r="H9" s="6"/>
      <c r="I9" s="6">
        <v>435</v>
      </c>
      <c r="J9" s="6">
        <v>406.5</v>
      </c>
      <c r="K9" s="6">
        <v>0</v>
      </c>
      <c r="L9" s="6">
        <v>365.5</v>
      </c>
      <c r="M9" s="6"/>
      <c r="N9" s="6"/>
      <c r="O9" s="6"/>
      <c r="P9" s="6">
        <f>SUM(D9:O9)</f>
        <v>2532.5</v>
      </c>
      <c r="Q9" s="5"/>
    </row>
    <row r="10" spans="1:22" ht="15.75" x14ac:dyDescent="0.25">
      <c r="A10" s="5" t="s">
        <v>0</v>
      </c>
      <c r="B10" s="5"/>
      <c r="D10" s="7">
        <v>929</v>
      </c>
      <c r="E10" s="7"/>
      <c r="F10" s="7">
        <v>68</v>
      </c>
      <c r="G10" s="7">
        <v>1040.79</v>
      </c>
      <c r="H10" s="7"/>
      <c r="I10" s="7"/>
      <c r="J10" s="7"/>
      <c r="K10" s="7"/>
      <c r="L10" s="7"/>
      <c r="M10" s="6">
        <v>1939.86</v>
      </c>
      <c r="N10" s="7"/>
      <c r="O10" s="7"/>
      <c r="P10" s="7">
        <f>SUM(D10:O10)</f>
        <v>3977.6499999999996</v>
      </c>
      <c r="Q10" s="5"/>
    </row>
    <row r="11" spans="1:22" ht="15.75" hidden="1" x14ac:dyDescent="0.25">
      <c r="A11" s="5" t="s">
        <v>85</v>
      </c>
      <c r="B11" s="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"/>
      <c r="V11" t="s">
        <v>88</v>
      </c>
    </row>
    <row r="12" spans="1:22" ht="15.75" x14ac:dyDescent="0.25">
      <c r="A12" s="5" t="s">
        <v>33</v>
      </c>
      <c r="B12" s="5"/>
      <c r="D12" s="7">
        <v>158</v>
      </c>
      <c r="E12" s="7">
        <v>172</v>
      </c>
      <c r="F12" s="7">
        <v>305</v>
      </c>
      <c r="G12" s="7">
        <v>91</v>
      </c>
      <c r="H12" s="6">
        <v>88</v>
      </c>
      <c r="I12" s="7">
        <v>192</v>
      </c>
      <c r="J12" s="7">
        <v>81</v>
      </c>
      <c r="K12" s="7"/>
      <c r="L12" s="7">
        <v>148.5</v>
      </c>
      <c r="M12" s="7">
        <v>91</v>
      </c>
      <c r="N12" s="7"/>
      <c r="O12" s="7"/>
      <c r="P12" s="7">
        <f>SUM(D12:O12)</f>
        <v>1326.5</v>
      </c>
      <c r="Q12" s="5"/>
    </row>
    <row r="13" spans="1:22" ht="15.75" x14ac:dyDescent="0.25">
      <c r="A13" s="5" t="s">
        <v>87</v>
      </c>
      <c r="B13" s="5"/>
      <c r="D13" s="7"/>
      <c r="E13" s="7"/>
      <c r="F13" s="7"/>
      <c r="G13" s="7"/>
      <c r="H13" s="6"/>
      <c r="I13" s="7"/>
      <c r="J13" s="7">
        <v>4274.3599999999997</v>
      </c>
      <c r="K13" s="7"/>
      <c r="L13" s="7"/>
      <c r="M13" s="7"/>
      <c r="N13" s="7"/>
      <c r="O13" s="7"/>
      <c r="P13" s="7">
        <f>SUM(D13:O13)</f>
        <v>4274.3599999999997</v>
      </c>
      <c r="Q13" s="5"/>
    </row>
    <row r="14" spans="1:22" ht="15.75" x14ac:dyDescent="0.25">
      <c r="A14" s="38" t="s">
        <v>4</v>
      </c>
      <c r="B14" s="5"/>
      <c r="D14" s="27">
        <v>1513</v>
      </c>
      <c r="E14" s="27">
        <v>172</v>
      </c>
      <c r="F14" s="27">
        <v>754.5</v>
      </c>
      <c r="G14" s="27">
        <v>1649.79</v>
      </c>
      <c r="H14" s="27">
        <v>88</v>
      </c>
      <c r="I14" s="27">
        <v>627</v>
      </c>
      <c r="J14" s="27">
        <v>4761.8599999999997</v>
      </c>
      <c r="K14" s="27">
        <v>0</v>
      </c>
      <c r="L14" s="27">
        <v>514</v>
      </c>
      <c r="M14" s="27">
        <v>2030.86</v>
      </c>
      <c r="N14" s="7"/>
      <c r="O14" s="7"/>
      <c r="P14" s="27">
        <f>SUM(P8:P13)</f>
        <v>12111.009999999998</v>
      </c>
      <c r="Q14" s="5"/>
    </row>
    <row r="15" spans="1:22" ht="15.75" x14ac:dyDescent="0.25">
      <c r="A15" s="5"/>
      <c r="B15" s="5"/>
      <c r="D15" s="11"/>
      <c r="E15" s="28"/>
      <c r="F15" s="28"/>
      <c r="G15" s="5"/>
      <c r="H15" s="5"/>
      <c r="I15" s="5"/>
      <c r="J15" s="5"/>
      <c r="K15" s="5"/>
      <c r="L15" s="5"/>
      <c r="M15" s="5"/>
      <c r="N15" s="5"/>
      <c r="O15" s="5"/>
      <c r="P15" s="28"/>
      <c r="Q15" s="5"/>
    </row>
    <row r="16" spans="1:22" ht="15.75" x14ac:dyDescent="0.25">
      <c r="A16" s="5"/>
      <c r="B16" s="5"/>
      <c r="D16" s="11"/>
      <c r="E16" s="28"/>
      <c r="F16" s="28"/>
      <c r="G16" s="5"/>
      <c r="H16" s="5"/>
      <c r="I16" s="5"/>
      <c r="J16" s="5"/>
      <c r="K16" s="5"/>
      <c r="L16" s="5"/>
      <c r="M16" s="5"/>
      <c r="N16" s="5"/>
      <c r="O16" s="5"/>
      <c r="P16" s="28"/>
      <c r="Q16" s="5"/>
    </row>
    <row r="17" spans="1:17" ht="15.75" x14ac:dyDescent="0.25">
      <c r="A17" s="38" t="s">
        <v>26</v>
      </c>
      <c r="B17" s="5"/>
      <c r="D17" s="11"/>
      <c r="E17" s="28"/>
      <c r="F17" s="28"/>
      <c r="G17" s="5"/>
      <c r="H17" s="5"/>
      <c r="I17" s="5"/>
      <c r="J17" s="5"/>
      <c r="K17" s="5"/>
      <c r="L17" s="5"/>
      <c r="M17" s="5"/>
      <c r="N17" s="5"/>
      <c r="O17" s="5"/>
      <c r="P17" s="28"/>
      <c r="Q17" s="5"/>
    </row>
    <row r="18" spans="1:17" ht="15.75" x14ac:dyDescent="0.25">
      <c r="A18" s="5" t="s">
        <v>34</v>
      </c>
      <c r="B18" s="5"/>
      <c r="D18" s="6">
        <v>768</v>
      </c>
      <c r="E18" s="6"/>
      <c r="F18" s="6"/>
      <c r="G18" s="6">
        <v>1680</v>
      </c>
      <c r="H18" s="6"/>
      <c r="I18" s="6"/>
      <c r="J18" s="6"/>
      <c r="K18" s="6"/>
      <c r="L18" s="6"/>
      <c r="M18" s="6"/>
      <c r="N18" s="6"/>
      <c r="O18" s="6"/>
      <c r="P18" s="6">
        <f t="shared" ref="P18:P24" si="0">SUM(D18:O18)</f>
        <v>2448</v>
      </c>
      <c r="Q18" s="5"/>
    </row>
    <row r="19" spans="1:17" ht="15.75" x14ac:dyDescent="0.25">
      <c r="A19" s="5" t="s">
        <v>35</v>
      </c>
      <c r="B19" s="5"/>
      <c r="D19" s="7">
        <v>1186.27</v>
      </c>
      <c r="E19" s="6">
        <v>256.62</v>
      </c>
      <c r="F19" s="6">
        <v>590.77</v>
      </c>
      <c r="G19" s="7">
        <v>292.64</v>
      </c>
      <c r="H19" s="6">
        <v>1355.3700000000001</v>
      </c>
      <c r="I19" s="6">
        <v>149.18</v>
      </c>
      <c r="J19" s="6">
        <v>399.25</v>
      </c>
      <c r="K19" s="6">
        <v>837.55</v>
      </c>
      <c r="L19" s="6">
        <v>673.98</v>
      </c>
      <c r="M19" s="6">
        <v>1177.74</v>
      </c>
      <c r="N19" s="7"/>
      <c r="O19" s="7"/>
      <c r="P19" s="7">
        <f t="shared" si="0"/>
        <v>6919.3700000000008</v>
      </c>
      <c r="Q19" s="5"/>
    </row>
    <row r="20" spans="1:17" ht="15.75" x14ac:dyDescent="0.25">
      <c r="A20" s="5" t="s">
        <v>36</v>
      </c>
      <c r="B20" s="5"/>
      <c r="D20" s="7"/>
      <c r="E20" s="7"/>
      <c r="F20" s="7">
        <v>131.68</v>
      </c>
      <c r="G20" s="7"/>
      <c r="H20" s="7"/>
      <c r="I20" s="7"/>
      <c r="J20" s="7"/>
      <c r="K20" s="7"/>
      <c r="L20" s="7">
        <v>340.26</v>
      </c>
      <c r="M20" s="7">
        <v>100</v>
      </c>
      <c r="N20" s="7"/>
      <c r="O20" s="7"/>
      <c r="P20" s="7">
        <f t="shared" si="0"/>
        <v>571.94000000000005</v>
      </c>
      <c r="Q20" s="5"/>
    </row>
    <row r="21" spans="1:17" ht="15.75" x14ac:dyDescent="0.25">
      <c r="A21" s="5" t="s">
        <v>37</v>
      </c>
      <c r="B21" s="5"/>
      <c r="D21" s="7">
        <v>59.75</v>
      </c>
      <c r="E21" s="7">
        <v>684</v>
      </c>
      <c r="F21" s="7"/>
      <c r="G21" s="7"/>
      <c r="H21" s="7">
        <v>525</v>
      </c>
      <c r="I21" s="7"/>
      <c r="J21" s="7"/>
      <c r="K21" s="7"/>
      <c r="L21" s="7"/>
      <c r="M21" s="7">
        <v>140.06</v>
      </c>
      <c r="N21" s="7"/>
      <c r="O21" s="7"/>
      <c r="P21" s="7">
        <f t="shared" si="0"/>
        <v>1408.81</v>
      </c>
      <c r="Q21" s="5"/>
    </row>
    <row r="22" spans="1:17" ht="15.75" x14ac:dyDescent="0.25">
      <c r="A22" s="5" t="s">
        <v>6</v>
      </c>
      <c r="B22" s="5"/>
      <c r="D22" s="7">
        <v>150</v>
      </c>
      <c r="E22" s="7">
        <v>150</v>
      </c>
      <c r="F22" s="7">
        <v>150</v>
      </c>
      <c r="G22" s="7">
        <v>150</v>
      </c>
      <c r="H22" s="7">
        <v>150</v>
      </c>
      <c r="I22" s="7">
        <v>150</v>
      </c>
      <c r="J22" s="7">
        <v>150</v>
      </c>
      <c r="K22" s="7">
        <v>150</v>
      </c>
      <c r="L22" s="7">
        <v>150</v>
      </c>
      <c r="M22" s="7">
        <v>150</v>
      </c>
      <c r="N22" s="7"/>
      <c r="O22" s="7"/>
      <c r="P22" s="7">
        <f t="shared" si="0"/>
        <v>1500</v>
      </c>
      <c r="Q22" s="5"/>
    </row>
    <row r="23" spans="1:17" ht="15.75" x14ac:dyDescent="0.25">
      <c r="A23" s="5" t="s">
        <v>39</v>
      </c>
      <c r="B23" s="5"/>
      <c r="D23" s="7"/>
      <c r="E23" s="7"/>
      <c r="F23" s="7">
        <v>75</v>
      </c>
      <c r="G23" s="7"/>
      <c r="H23" s="7"/>
      <c r="I23" s="7"/>
      <c r="J23" s="7"/>
      <c r="K23" s="7"/>
      <c r="L23" s="7">
        <v>225</v>
      </c>
      <c r="M23" s="7"/>
      <c r="N23" s="7"/>
      <c r="O23" s="7"/>
      <c r="P23" s="7">
        <f t="shared" si="0"/>
        <v>300</v>
      </c>
      <c r="Q23" s="5"/>
    </row>
    <row r="24" spans="1:17" ht="15.75" x14ac:dyDescent="0.25">
      <c r="A24" s="5" t="s">
        <v>40</v>
      </c>
      <c r="B24" s="5"/>
      <c r="D24" s="7"/>
      <c r="E24" s="7">
        <v>714.6</v>
      </c>
      <c r="F24" s="7"/>
      <c r="G24" s="7">
        <v>556.79999999999995</v>
      </c>
      <c r="H24" s="7"/>
      <c r="I24" s="7"/>
      <c r="J24" s="7"/>
      <c r="K24" s="7">
        <v>607</v>
      </c>
      <c r="L24" s="7"/>
      <c r="M24" s="7">
        <v>378.5</v>
      </c>
      <c r="N24" s="7"/>
      <c r="O24" s="7"/>
      <c r="P24" s="7">
        <f t="shared" si="0"/>
        <v>2256.9</v>
      </c>
      <c r="Q24" s="5"/>
    </row>
    <row r="25" spans="1:17" ht="15.75" x14ac:dyDescent="0.25">
      <c r="A25" s="5" t="s">
        <v>41</v>
      </c>
      <c r="B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5"/>
    </row>
    <row r="26" spans="1:17" ht="15.75" x14ac:dyDescent="0.25">
      <c r="A26" s="5" t="s">
        <v>2</v>
      </c>
      <c r="B26" s="5"/>
      <c r="D26" s="7">
        <v>698.61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f>SUM(D26:O26)</f>
        <v>698.61</v>
      </c>
      <c r="Q26" s="5"/>
    </row>
    <row r="27" spans="1:17" ht="15.75" x14ac:dyDescent="0.25">
      <c r="A27" s="5" t="s">
        <v>87</v>
      </c>
      <c r="B27" s="5"/>
      <c r="D27" s="7"/>
      <c r="E27" s="7"/>
      <c r="F27" s="7"/>
      <c r="G27" s="7"/>
      <c r="H27" s="7"/>
      <c r="I27" s="7">
        <v>5076.9299999999994</v>
      </c>
      <c r="J27" s="7"/>
      <c r="K27" s="7"/>
      <c r="L27" s="7"/>
      <c r="M27" s="7"/>
      <c r="N27" s="7"/>
      <c r="O27" s="7"/>
      <c r="P27" s="7">
        <f t="shared" ref="P27:P28" si="1">SUM(D27:O27)</f>
        <v>5076.9299999999994</v>
      </c>
      <c r="Q27" s="5"/>
    </row>
    <row r="28" spans="1:17" ht="15.75" x14ac:dyDescent="0.25">
      <c r="A28" s="5" t="s">
        <v>88</v>
      </c>
      <c r="B28" s="5"/>
      <c r="D28" s="7"/>
      <c r="E28" s="7"/>
      <c r="F28" s="7"/>
      <c r="G28" s="7"/>
      <c r="H28" s="7"/>
      <c r="I28" s="7">
        <v>1136.78</v>
      </c>
      <c r="J28" s="7">
        <v>39.51</v>
      </c>
      <c r="K28" s="7"/>
      <c r="L28" s="7"/>
      <c r="M28" s="7"/>
      <c r="N28" s="7"/>
      <c r="O28" s="7"/>
      <c r="P28" s="7">
        <f t="shared" si="1"/>
        <v>1176.29</v>
      </c>
      <c r="Q28" s="5"/>
    </row>
    <row r="29" spans="1:17" ht="15.75" x14ac:dyDescent="0.25">
      <c r="A29" s="5" t="s">
        <v>42</v>
      </c>
      <c r="B29" s="5"/>
      <c r="D29" s="7">
        <v>742.26</v>
      </c>
      <c r="E29" s="7"/>
      <c r="F29" s="7"/>
      <c r="G29" s="7">
        <v>84.91</v>
      </c>
      <c r="H29" s="7">
        <v>124.39999999999999</v>
      </c>
      <c r="I29" s="7"/>
      <c r="J29" s="7">
        <v>12</v>
      </c>
      <c r="K29" s="7"/>
      <c r="L29" s="7"/>
      <c r="M29" s="7">
        <v>381.5</v>
      </c>
      <c r="N29" s="7"/>
      <c r="O29" s="7"/>
      <c r="P29" s="7">
        <f>SUM(D29:O29)</f>
        <v>1345.07</v>
      </c>
      <c r="Q29" s="5"/>
    </row>
    <row r="30" spans="1:17" ht="15.75" x14ac:dyDescent="0.25">
      <c r="A30" s="38" t="s">
        <v>4</v>
      </c>
      <c r="B30" s="5"/>
      <c r="D30" s="27">
        <v>3604.8900000000003</v>
      </c>
      <c r="E30" s="27">
        <v>1805.2199999999998</v>
      </c>
      <c r="F30" s="27">
        <v>947.45</v>
      </c>
      <c r="G30" s="27">
        <v>2764.3499999999995</v>
      </c>
      <c r="H30" s="27">
        <v>2154.77</v>
      </c>
      <c r="I30" s="27">
        <v>6512.8899999999994</v>
      </c>
      <c r="J30" s="27">
        <v>600.76</v>
      </c>
      <c r="K30" s="27">
        <v>1594.55</v>
      </c>
      <c r="L30" s="27">
        <v>1389.24</v>
      </c>
      <c r="M30" s="27">
        <v>2327.8000000000002</v>
      </c>
      <c r="N30" s="6"/>
      <c r="O30" s="6"/>
      <c r="P30" s="27">
        <f>SUM(P17:P29)</f>
        <v>23701.920000000002</v>
      </c>
      <c r="Q30" s="5"/>
    </row>
    <row r="31" spans="1:17" ht="15.75" x14ac:dyDescent="0.25">
      <c r="A31" s="5"/>
      <c r="B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/>
    </row>
    <row r="32" spans="1:17" ht="16.5" thickBot="1" x14ac:dyDescent="0.3">
      <c r="A32" s="5" t="s">
        <v>43</v>
      </c>
      <c r="B32" s="5"/>
      <c r="D32" s="26">
        <v>-2091.8900000000003</v>
      </c>
      <c r="E32" s="26">
        <v>-1633.2199999999998</v>
      </c>
      <c r="F32" s="26">
        <v>-192.95000000000005</v>
      </c>
      <c r="G32" s="26">
        <v>-1114.5599999999995</v>
      </c>
      <c r="H32" s="26">
        <v>-2066.77</v>
      </c>
      <c r="I32" s="26">
        <v>-5885.8899999999994</v>
      </c>
      <c r="J32" s="26">
        <v>4161.0999999999995</v>
      </c>
      <c r="K32" s="26">
        <v>-1594.55</v>
      </c>
      <c r="L32" s="26">
        <v>-875.24</v>
      </c>
      <c r="M32" s="26">
        <v>-296.94000000000028</v>
      </c>
      <c r="N32" s="6"/>
      <c r="O32" s="6"/>
      <c r="P32" s="26">
        <f>+P14-P30</f>
        <v>-11590.910000000003</v>
      </c>
      <c r="Q32" s="5"/>
    </row>
    <row r="33" spans="1:16" ht="16.5" thickTop="1" x14ac:dyDescent="0.25">
      <c r="A33" s="41" t="s">
        <v>31</v>
      </c>
      <c r="D33" s="11"/>
      <c r="E33" s="28"/>
      <c r="F33" s="28"/>
      <c r="G33" s="5"/>
      <c r="H33" s="5"/>
      <c r="I33" s="5"/>
      <c r="J33" s="5"/>
      <c r="K33" s="5"/>
      <c r="L33" s="5"/>
      <c r="M33" s="5"/>
      <c r="N33" s="5"/>
      <c r="O33" s="5"/>
      <c r="P33" s="28"/>
    </row>
    <row r="34" spans="1:16" x14ac:dyDescent="0.25">
      <c r="D34" s="12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F994-6C5E-4121-9C95-BB04776EBA87}">
  <sheetPr>
    <pageSetUpPr fitToPage="1"/>
  </sheetPr>
  <dimension ref="A3:Q33"/>
  <sheetViews>
    <sheetView workbookViewId="0">
      <selection activeCell="R1" sqref="R1:R1048576"/>
    </sheetView>
  </sheetViews>
  <sheetFormatPr defaultRowHeight="15" x14ac:dyDescent="0.25"/>
  <cols>
    <col min="4" max="16" width="10.7109375" customWidth="1"/>
  </cols>
  <sheetData>
    <row r="3" spans="1:17" ht="23.25" x14ac:dyDescent="0.35">
      <c r="A3" s="1" t="s">
        <v>44</v>
      </c>
      <c r="B3" s="1"/>
      <c r="C3" s="1"/>
    </row>
    <row r="4" spans="1:17" ht="23.25" x14ac:dyDescent="0.35">
      <c r="A4" s="1">
        <v>2019</v>
      </c>
      <c r="B4" s="1"/>
      <c r="C4" s="1"/>
      <c r="D4" s="14" t="s">
        <v>48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17" ht="23.25" x14ac:dyDescent="0.35">
      <c r="A5" s="40" t="s">
        <v>47</v>
      </c>
      <c r="B5" s="1"/>
      <c r="C5" s="1"/>
      <c r="D5" s="1"/>
      <c r="E5" s="1"/>
      <c r="F5" s="1"/>
      <c r="G5" s="1"/>
      <c r="H5" s="1"/>
    </row>
    <row r="6" spans="1:17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17" ht="15.75" x14ac:dyDescent="0.25">
      <c r="A8" s="38" t="s">
        <v>21</v>
      </c>
      <c r="B8" s="5"/>
      <c r="D8" s="8"/>
    </row>
    <row r="9" spans="1:17" ht="19.5" customHeight="1" x14ac:dyDescent="0.25">
      <c r="A9" s="5" t="s">
        <v>22</v>
      </c>
      <c r="B9" s="5"/>
      <c r="D9" s="6">
        <v>4307</v>
      </c>
      <c r="E9" s="6">
        <v>5307</v>
      </c>
      <c r="F9" s="6">
        <v>4552.5</v>
      </c>
      <c r="G9" s="6">
        <v>4440.5</v>
      </c>
      <c r="H9" s="6">
        <v>4297.5</v>
      </c>
      <c r="I9" s="6">
        <v>4913.5</v>
      </c>
      <c r="J9" s="6">
        <v>4515.5</v>
      </c>
      <c r="K9" s="6">
        <v>4682</v>
      </c>
      <c r="L9" s="6">
        <v>5137.5</v>
      </c>
      <c r="M9" s="6">
        <v>4861.5</v>
      </c>
      <c r="N9" s="6"/>
      <c r="O9" s="6"/>
      <c r="P9" s="6">
        <f t="shared" ref="P9:P14" si="0">SUM(D9:O9)</f>
        <v>47014.5</v>
      </c>
      <c r="Q9" s="5"/>
    </row>
    <row r="10" spans="1:17" ht="15.75" x14ac:dyDescent="0.25">
      <c r="A10" s="5" t="s">
        <v>23</v>
      </c>
      <c r="B10" s="5"/>
      <c r="D10" s="7">
        <v>241</v>
      </c>
      <c r="E10" s="7">
        <v>60</v>
      </c>
      <c r="F10" s="7">
        <v>301</v>
      </c>
      <c r="G10" s="7">
        <v>150</v>
      </c>
      <c r="H10" s="7">
        <v>91</v>
      </c>
      <c r="I10" s="7">
        <v>421</v>
      </c>
      <c r="J10" s="7">
        <v>241</v>
      </c>
      <c r="K10" s="7">
        <v>121</v>
      </c>
      <c r="L10" s="7">
        <v>120</v>
      </c>
      <c r="M10" s="7">
        <v>357</v>
      </c>
      <c r="N10" s="6"/>
      <c r="O10" s="6"/>
      <c r="P10" s="7">
        <f t="shared" si="0"/>
        <v>2103</v>
      </c>
      <c r="Q10" s="5"/>
    </row>
    <row r="11" spans="1:17" ht="15.75" x14ac:dyDescent="0.25">
      <c r="A11" s="5" t="s">
        <v>24</v>
      </c>
      <c r="B11" s="5"/>
      <c r="D11" s="7"/>
      <c r="E11" s="7"/>
      <c r="F11" s="7"/>
      <c r="G11" s="6"/>
      <c r="H11" s="7"/>
      <c r="I11" s="7"/>
      <c r="J11" s="7"/>
      <c r="K11" s="7"/>
      <c r="L11" s="7">
        <v>32</v>
      </c>
      <c r="M11" s="7">
        <v>10</v>
      </c>
      <c r="N11" s="7"/>
      <c r="O11" s="7"/>
      <c r="P11" s="7">
        <f t="shared" si="0"/>
        <v>42</v>
      </c>
      <c r="Q11" s="5"/>
    </row>
    <row r="12" spans="1:17" ht="15.75" x14ac:dyDescent="0.25">
      <c r="A12" s="5" t="s">
        <v>25</v>
      </c>
      <c r="B12" s="5"/>
      <c r="D12" s="7">
        <v>60</v>
      </c>
      <c r="E12" s="7">
        <v>10</v>
      </c>
      <c r="F12" s="7"/>
      <c r="G12" s="7">
        <v>65</v>
      </c>
      <c r="H12" s="7">
        <v>5</v>
      </c>
      <c r="I12" s="7">
        <v>13</v>
      </c>
      <c r="J12" s="7">
        <v>5</v>
      </c>
      <c r="K12" s="7"/>
      <c r="L12" s="7"/>
      <c r="M12" s="7">
        <v>60</v>
      </c>
      <c r="N12" s="7"/>
      <c r="O12" s="7"/>
      <c r="P12" s="7">
        <f t="shared" si="0"/>
        <v>218</v>
      </c>
      <c r="Q12" s="5"/>
    </row>
    <row r="13" spans="1:17" ht="15.75" x14ac:dyDescent="0.25">
      <c r="A13" s="5" t="s">
        <v>3</v>
      </c>
      <c r="B13" s="5"/>
      <c r="D13" s="7">
        <v>43</v>
      </c>
      <c r="E13" s="7"/>
      <c r="F13" s="7">
        <v>244</v>
      </c>
      <c r="G13" s="7">
        <v>30</v>
      </c>
      <c r="H13" s="7">
        <v>77</v>
      </c>
      <c r="I13" s="7">
        <v>236</v>
      </c>
      <c r="J13" s="7">
        <v>132</v>
      </c>
      <c r="K13" s="7"/>
      <c r="L13" s="7">
        <v>147</v>
      </c>
      <c r="M13" s="7">
        <v>180</v>
      </c>
      <c r="N13" s="7"/>
      <c r="O13" s="7"/>
      <c r="P13" s="7">
        <f t="shared" si="0"/>
        <v>1089</v>
      </c>
      <c r="Q13" s="5"/>
    </row>
    <row r="14" spans="1:17" ht="15.75" x14ac:dyDescent="0.25">
      <c r="A14" s="5" t="s">
        <v>1</v>
      </c>
      <c r="B14" s="5"/>
      <c r="D14" s="20"/>
      <c r="E14" s="20"/>
      <c r="F14" s="20"/>
      <c r="G14" s="7"/>
      <c r="H14" s="7"/>
      <c r="I14" s="7"/>
      <c r="J14" s="7"/>
      <c r="K14" s="7"/>
      <c r="L14" s="7"/>
      <c r="M14" s="7"/>
      <c r="N14" s="7"/>
      <c r="O14" s="7"/>
      <c r="P14" s="7">
        <f t="shared" si="0"/>
        <v>0</v>
      </c>
      <c r="Q14" s="5"/>
    </row>
    <row r="15" spans="1:17" ht="15.75" x14ac:dyDescent="0.25">
      <c r="A15" s="38" t="s">
        <v>4</v>
      </c>
      <c r="B15" s="5"/>
      <c r="D15" s="27">
        <v>4651</v>
      </c>
      <c r="E15" s="27">
        <v>5377</v>
      </c>
      <c r="F15" s="27">
        <v>5097.5</v>
      </c>
      <c r="G15" s="27">
        <v>4685.5</v>
      </c>
      <c r="H15" s="27">
        <v>4470.5</v>
      </c>
      <c r="I15" s="27">
        <v>5583.5</v>
      </c>
      <c r="J15" s="27">
        <v>4893.5</v>
      </c>
      <c r="K15" s="27">
        <v>4803</v>
      </c>
      <c r="L15" s="27">
        <v>5436.5</v>
      </c>
      <c r="M15" s="27">
        <v>5468.5</v>
      </c>
      <c r="N15" s="6"/>
      <c r="O15" s="6"/>
      <c r="P15" s="27">
        <f>SUM(P8:P14)</f>
        <v>50466.5</v>
      </c>
      <c r="Q15" s="5"/>
    </row>
    <row r="16" spans="1:17" ht="15.75" x14ac:dyDescent="0.25">
      <c r="A16" s="5"/>
      <c r="B16" s="5"/>
      <c r="D16" s="20"/>
      <c r="E16" s="20"/>
      <c r="F16" s="20"/>
      <c r="G16" s="6"/>
      <c r="H16" s="6"/>
      <c r="I16" s="6"/>
      <c r="J16" s="6"/>
      <c r="K16" s="6"/>
      <c r="L16" s="6"/>
      <c r="M16" s="6"/>
      <c r="N16" s="6"/>
      <c r="O16" s="6"/>
      <c r="P16" s="5"/>
      <c r="Q16" s="5"/>
    </row>
    <row r="17" spans="1:17" ht="15.75" x14ac:dyDescent="0.25">
      <c r="A17" s="5"/>
      <c r="B17" s="5"/>
      <c r="D17" s="20"/>
      <c r="E17" s="20"/>
      <c r="F17" s="20"/>
      <c r="G17" s="6"/>
      <c r="H17" s="6"/>
      <c r="I17" s="6"/>
      <c r="J17" s="6"/>
      <c r="K17" s="6"/>
      <c r="L17" s="6"/>
      <c r="M17" s="6"/>
      <c r="N17" s="6"/>
      <c r="O17" s="6"/>
      <c r="P17" s="5"/>
      <c r="Q17" s="5"/>
    </row>
    <row r="18" spans="1:17" ht="15.75" x14ac:dyDescent="0.25">
      <c r="A18" s="38" t="s">
        <v>26</v>
      </c>
      <c r="B18" s="5"/>
      <c r="D18" s="20"/>
      <c r="E18" s="20"/>
      <c r="F18" s="20"/>
      <c r="G18" s="6"/>
      <c r="H18" s="6"/>
      <c r="I18" s="6"/>
      <c r="J18" s="6"/>
      <c r="K18" s="6"/>
      <c r="L18" s="6"/>
      <c r="M18" s="6"/>
      <c r="N18" s="6"/>
      <c r="O18" s="6"/>
      <c r="P18" s="5"/>
      <c r="Q18" s="5"/>
    </row>
    <row r="19" spans="1:17" ht="15.75" x14ac:dyDescent="0.25">
      <c r="A19" s="5" t="s">
        <v>27</v>
      </c>
      <c r="B19" s="5"/>
      <c r="D19" s="6">
        <v>3250</v>
      </c>
      <c r="E19" s="6">
        <v>3250</v>
      </c>
      <c r="F19" s="6">
        <v>3250</v>
      </c>
      <c r="G19" s="6">
        <v>3250</v>
      </c>
      <c r="H19" s="6"/>
      <c r="I19" s="6"/>
      <c r="J19" s="6"/>
      <c r="K19" s="6">
        <v>3284.04</v>
      </c>
      <c r="L19" s="6">
        <v>3284.04</v>
      </c>
      <c r="M19" s="6">
        <v>3284.04</v>
      </c>
      <c r="N19" s="6"/>
      <c r="O19" s="6"/>
      <c r="P19" s="6">
        <f>SUM(D19:O19)</f>
        <v>22852.120000000003</v>
      </c>
      <c r="Q19" s="5"/>
    </row>
    <row r="20" spans="1:17" ht="15.75" x14ac:dyDescent="0.25">
      <c r="A20" s="5" t="s">
        <v>28</v>
      </c>
      <c r="B20" s="5"/>
      <c r="D20" s="7">
        <v>470</v>
      </c>
      <c r="E20" s="7">
        <v>480</v>
      </c>
      <c r="F20" s="7">
        <v>480</v>
      </c>
      <c r="G20" s="7">
        <v>480</v>
      </c>
      <c r="H20" s="6">
        <v>480</v>
      </c>
      <c r="I20" s="6">
        <v>490</v>
      </c>
      <c r="J20" s="6">
        <v>490</v>
      </c>
      <c r="K20" s="7">
        <v>490</v>
      </c>
      <c r="L20" s="7">
        <v>480</v>
      </c>
      <c r="M20" s="7">
        <v>490</v>
      </c>
      <c r="N20" s="6"/>
      <c r="O20" s="6"/>
      <c r="P20" s="7">
        <f t="shared" ref="P20:P23" si="1">SUM(D20:O20)</f>
        <v>4830</v>
      </c>
      <c r="Q20" s="5"/>
    </row>
    <row r="21" spans="1:17" ht="15.75" x14ac:dyDescent="0.25">
      <c r="A21" s="5" t="s">
        <v>29</v>
      </c>
      <c r="B21" s="5"/>
      <c r="D21" s="7">
        <v>1002.74</v>
      </c>
      <c r="E21" s="7">
        <v>986.82999999999993</v>
      </c>
      <c r="F21" s="7">
        <v>1047.47</v>
      </c>
      <c r="G21" s="7">
        <v>952.78</v>
      </c>
      <c r="H21" s="7">
        <v>1049</v>
      </c>
      <c r="I21" s="7">
        <v>1027.3900000000001</v>
      </c>
      <c r="J21" s="7">
        <v>1158.7600000000002</v>
      </c>
      <c r="K21" s="7">
        <v>1202.0900000000001</v>
      </c>
      <c r="L21" s="7">
        <v>1322.42</v>
      </c>
      <c r="M21" s="7">
        <v>1253.0100000000002</v>
      </c>
      <c r="N21" s="7"/>
      <c r="O21" s="7"/>
      <c r="P21" s="7">
        <f t="shared" si="1"/>
        <v>11002.490000000002</v>
      </c>
      <c r="Q21" s="5"/>
    </row>
    <row r="22" spans="1:17" ht="15.75" x14ac:dyDescent="0.25">
      <c r="A22" s="5" t="s">
        <v>5</v>
      </c>
      <c r="B22" s="5"/>
      <c r="D22" s="7">
        <v>264.77</v>
      </c>
      <c r="E22" s="7">
        <v>35.51</v>
      </c>
      <c r="F22" s="7">
        <v>147.68</v>
      </c>
      <c r="G22" s="7">
        <v>1427.05</v>
      </c>
      <c r="H22" s="7">
        <v>143.16</v>
      </c>
      <c r="I22" s="7">
        <v>217.3</v>
      </c>
      <c r="J22" s="7"/>
      <c r="K22" s="7"/>
      <c r="L22" s="7">
        <v>32.119999999999997</v>
      </c>
      <c r="M22" s="7"/>
      <c r="N22" s="7"/>
      <c r="O22" s="7"/>
      <c r="P22" s="7">
        <f t="shared" si="1"/>
        <v>2267.59</v>
      </c>
      <c r="Q22" s="5"/>
    </row>
    <row r="23" spans="1:17" ht="15.75" x14ac:dyDescent="0.25">
      <c r="A23" s="5" t="s">
        <v>1</v>
      </c>
      <c r="B23" s="5"/>
      <c r="D23" s="7"/>
      <c r="E23" s="7"/>
      <c r="F23" s="7"/>
      <c r="G23" s="7">
        <v>60</v>
      </c>
      <c r="H23" s="7"/>
      <c r="I23" s="7">
        <v>100</v>
      </c>
      <c r="J23" s="7"/>
      <c r="K23" s="7"/>
      <c r="L23" s="7">
        <v>0</v>
      </c>
      <c r="M23" s="7"/>
      <c r="N23" s="7"/>
      <c r="O23" s="7"/>
      <c r="P23" s="7">
        <f t="shared" si="1"/>
        <v>160</v>
      </c>
      <c r="Q23" s="5"/>
    </row>
    <row r="24" spans="1:17" ht="15.75" x14ac:dyDescent="0.25">
      <c r="A24" s="38" t="s">
        <v>4</v>
      </c>
      <c r="B24" s="5"/>
      <c r="D24" s="27">
        <v>4987.51</v>
      </c>
      <c r="E24" s="27">
        <v>4752.34</v>
      </c>
      <c r="F24" s="27">
        <v>4925.1500000000005</v>
      </c>
      <c r="G24" s="27">
        <v>6169.83</v>
      </c>
      <c r="H24" s="27">
        <v>1672.44</v>
      </c>
      <c r="I24" s="27">
        <v>1834.69</v>
      </c>
      <c r="J24" s="27">
        <v>1648.7600000000002</v>
      </c>
      <c r="K24" s="27">
        <v>4976.13</v>
      </c>
      <c r="L24" s="27">
        <v>5118.58</v>
      </c>
      <c r="M24" s="27">
        <v>5027.05</v>
      </c>
      <c r="N24" s="6"/>
      <c r="O24" s="6"/>
      <c r="P24" s="27">
        <f>SUM(P17:P23)</f>
        <v>41112.199999999997</v>
      </c>
      <c r="Q24" s="5"/>
    </row>
    <row r="25" spans="1:17" ht="15.75" x14ac:dyDescent="0.25">
      <c r="A25" s="5"/>
      <c r="B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5"/>
    </row>
    <row r="26" spans="1:17" ht="16.5" thickBot="1" x14ac:dyDescent="0.3">
      <c r="A26" s="5" t="s">
        <v>30</v>
      </c>
      <c r="B26" s="5"/>
      <c r="D26" s="26">
        <v>-336.51000000000022</v>
      </c>
      <c r="E26" s="26">
        <v>624.65999999999985</v>
      </c>
      <c r="F26" s="26">
        <v>172.34999999999945</v>
      </c>
      <c r="G26" s="26">
        <v>-1484.33</v>
      </c>
      <c r="H26" s="26">
        <v>2798.06</v>
      </c>
      <c r="I26" s="26">
        <v>3748.81</v>
      </c>
      <c r="J26" s="26">
        <v>3244.74</v>
      </c>
      <c r="K26" s="26">
        <v>-173.13000000000011</v>
      </c>
      <c r="L26" s="26">
        <v>317.92000000000007</v>
      </c>
      <c r="M26" s="26">
        <v>441.44999999999982</v>
      </c>
      <c r="N26" s="6"/>
      <c r="O26" s="6"/>
      <c r="P26" s="26">
        <f>+P15-P24</f>
        <v>9354.3000000000029</v>
      </c>
      <c r="Q26" s="5"/>
    </row>
    <row r="27" spans="1:17" ht="16.5" thickTop="1" x14ac:dyDescent="0.25">
      <c r="A27" s="41" t="s">
        <v>31</v>
      </c>
      <c r="D27" s="20"/>
      <c r="E27" s="20"/>
      <c r="F27" s="20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17" x14ac:dyDescent="0.25">
      <c r="D28" s="18"/>
      <c r="E28" s="18"/>
      <c r="F28" s="18"/>
      <c r="G28" s="4"/>
      <c r="H28" s="4"/>
      <c r="I28" s="4"/>
      <c r="J28" s="4"/>
      <c r="K28" s="4"/>
      <c r="L28" s="4"/>
      <c r="M28" s="4"/>
      <c r="N28" s="4"/>
      <c r="O28" s="4"/>
    </row>
    <row r="29" spans="1:17" x14ac:dyDescent="0.25">
      <c r="D29" s="18"/>
      <c r="E29" s="18"/>
      <c r="F29" s="18"/>
      <c r="G29" s="18"/>
    </row>
    <row r="30" spans="1:17" x14ac:dyDescent="0.25">
      <c r="D30" s="8"/>
    </row>
    <row r="31" spans="1:17" x14ac:dyDescent="0.25">
      <c r="D31" s="8"/>
    </row>
    <row r="32" spans="1:17" x14ac:dyDescent="0.25">
      <c r="D32" s="8"/>
    </row>
    <row r="33" spans="4:4" x14ac:dyDescent="0.25">
      <c r="D33" s="8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6E2D-CD0E-485F-AB81-33500F1B8B9E}">
  <sheetPr>
    <pageSetUpPr fitToPage="1"/>
  </sheetPr>
  <dimension ref="A3:R33"/>
  <sheetViews>
    <sheetView topLeftCell="A2" workbookViewId="0">
      <selection activeCell="R2" sqref="R1:R1048576"/>
    </sheetView>
  </sheetViews>
  <sheetFormatPr defaultRowHeight="15" x14ac:dyDescent="0.25"/>
  <cols>
    <col min="4" max="16" width="10.7109375" customWidth="1"/>
  </cols>
  <sheetData>
    <row r="3" spans="1:18" ht="23.25" x14ac:dyDescent="0.35">
      <c r="A3" s="13" t="s">
        <v>44</v>
      </c>
      <c r="B3" s="13"/>
      <c r="C3" s="13"/>
    </row>
    <row r="4" spans="1:18" ht="23.25" x14ac:dyDescent="0.35">
      <c r="A4" s="13">
        <v>2019</v>
      </c>
      <c r="B4" s="13"/>
      <c r="C4" s="13"/>
      <c r="D4" s="14" t="s">
        <v>50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18" ht="23.25" x14ac:dyDescent="0.35">
      <c r="A5" s="40" t="s">
        <v>49</v>
      </c>
      <c r="B5" s="1"/>
      <c r="C5" s="1"/>
      <c r="D5" s="1"/>
      <c r="E5" s="1"/>
      <c r="F5" s="1"/>
      <c r="G5" s="1"/>
      <c r="H5" s="1"/>
    </row>
    <row r="6" spans="1:18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18" ht="15.75" x14ac:dyDescent="0.25">
      <c r="A8" s="38" t="s">
        <v>21</v>
      </c>
      <c r="B8" s="5"/>
      <c r="D8" s="8"/>
    </row>
    <row r="9" spans="1:18" ht="15.75" x14ac:dyDescent="0.25">
      <c r="A9" s="5" t="s">
        <v>51</v>
      </c>
      <c r="B9" s="5"/>
      <c r="D9" s="4"/>
      <c r="E9" s="5"/>
      <c r="F9" s="5"/>
      <c r="G9" s="5"/>
      <c r="H9" s="5"/>
      <c r="I9" s="5"/>
      <c r="J9" s="5"/>
      <c r="K9" s="5"/>
      <c r="L9" s="5"/>
      <c r="N9" s="5"/>
      <c r="O9" s="5"/>
      <c r="P9" s="6"/>
      <c r="Q9" s="5"/>
      <c r="R9" s="8"/>
    </row>
    <row r="10" spans="1:18" ht="15.75" x14ac:dyDescent="0.25">
      <c r="A10" s="5" t="s">
        <v>52</v>
      </c>
      <c r="B10" s="5"/>
      <c r="D10" s="8"/>
      <c r="E10" s="6">
        <v>12934</v>
      </c>
      <c r="F10" s="6"/>
      <c r="G10" s="6"/>
      <c r="H10" s="6"/>
      <c r="I10" s="6"/>
      <c r="J10" s="6"/>
      <c r="K10" s="6"/>
      <c r="L10" s="6"/>
      <c r="M10" s="6">
        <v>9646</v>
      </c>
      <c r="N10" s="6"/>
      <c r="O10" s="6"/>
      <c r="P10" s="6">
        <f>SUM(D10:O10)</f>
        <v>22580</v>
      </c>
      <c r="Q10" s="5"/>
    </row>
    <row r="11" spans="1:18" ht="15.75" x14ac:dyDescent="0.25">
      <c r="A11" s="5" t="s">
        <v>53</v>
      </c>
      <c r="B11" s="5"/>
      <c r="D11" s="8"/>
      <c r="E11" s="2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ht="15.75" x14ac:dyDescent="0.25">
      <c r="A12" s="5" t="s">
        <v>1</v>
      </c>
      <c r="B12" s="5"/>
      <c r="D12" s="8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ht="15.75" x14ac:dyDescent="0.25">
      <c r="A13" s="38" t="s">
        <v>4</v>
      </c>
      <c r="B13" s="5"/>
      <c r="D13" s="4"/>
      <c r="E13" s="27">
        <v>12934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9646</v>
      </c>
      <c r="N13" s="6"/>
      <c r="O13" s="6"/>
      <c r="P13" s="27">
        <f>SUM(P9:P12)</f>
        <v>22580</v>
      </c>
      <c r="Q13" s="5"/>
    </row>
    <row r="14" spans="1:18" ht="15.75" x14ac:dyDescent="0.25">
      <c r="A14" s="5"/>
      <c r="B14" s="5"/>
      <c r="D14" s="8"/>
      <c r="E14" s="2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5.75" x14ac:dyDescent="0.25">
      <c r="A15" s="5"/>
      <c r="B15" s="5"/>
      <c r="D15" s="8"/>
      <c r="E15" s="2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ht="15.75" x14ac:dyDescent="0.25">
      <c r="A16" s="38" t="s">
        <v>26</v>
      </c>
      <c r="B16" s="5"/>
      <c r="D16" s="8"/>
      <c r="E16" s="2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5.75" x14ac:dyDescent="0.25">
      <c r="A17" s="5" t="s">
        <v>54</v>
      </c>
      <c r="B17" s="5"/>
      <c r="D17" s="4"/>
      <c r="E17" s="6">
        <v>3032.87</v>
      </c>
      <c r="F17" s="6"/>
      <c r="G17" s="6"/>
      <c r="H17" s="6"/>
      <c r="I17" s="6"/>
      <c r="J17" s="6"/>
      <c r="K17" s="6"/>
      <c r="L17" s="6"/>
      <c r="M17" s="6">
        <v>2843.15</v>
      </c>
      <c r="N17" s="6"/>
      <c r="O17" s="6"/>
      <c r="P17" s="6">
        <f>SUM(D17:O17)</f>
        <v>5876.02</v>
      </c>
      <c r="Q17" s="5"/>
    </row>
    <row r="18" spans="1:18" ht="15.75" x14ac:dyDescent="0.25">
      <c r="A18" s="5" t="s">
        <v>55</v>
      </c>
      <c r="B18" s="5"/>
      <c r="D18" s="8"/>
      <c r="E18" s="7">
        <v>2700</v>
      </c>
      <c r="F18" s="7"/>
      <c r="G18" s="7"/>
      <c r="H18" s="7"/>
      <c r="I18" s="7"/>
      <c r="J18" s="7"/>
      <c r="K18" s="7"/>
      <c r="L18" s="7"/>
      <c r="M18" s="7">
        <v>4150</v>
      </c>
      <c r="N18" s="7"/>
      <c r="O18" s="7"/>
      <c r="P18" s="7">
        <f>SUM(D18:O18)</f>
        <v>6850</v>
      </c>
      <c r="Q18" s="5"/>
    </row>
    <row r="19" spans="1:18" ht="15.75" x14ac:dyDescent="0.25">
      <c r="A19" s="5" t="s">
        <v>5</v>
      </c>
      <c r="B19" s="5"/>
      <c r="D19" s="8"/>
      <c r="E19" s="7">
        <v>1622.14</v>
      </c>
      <c r="F19" s="6">
        <v>621.79</v>
      </c>
      <c r="G19" s="7"/>
      <c r="H19" s="7"/>
      <c r="I19" s="7"/>
      <c r="J19" s="7"/>
      <c r="K19" s="7"/>
      <c r="L19" s="7"/>
      <c r="M19" s="7">
        <v>1471.51</v>
      </c>
      <c r="N19" s="7"/>
      <c r="O19" s="7"/>
      <c r="P19" s="7">
        <f t="shared" ref="P19:P24" si="0">SUM(D19:O19)</f>
        <v>3715.4400000000005</v>
      </c>
      <c r="Q19" s="5"/>
      <c r="R19" s="7"/>
    </row>
    <row r="20" spans="1:18" ht="15.75" x14ac:dyDescent="0.25">
      <c r="A20" s="5" t="s">
        <v>56</v>
      </c>
      <c r="B20" s="5"/>
      <c r="D20" s="8"/>
      <c r="E20" s="7">
        <v>440</v>
      </c>
      <c r="F20" s="7"/>
      <c r="G20" s="7"/>
      <c r="H20" s="7"/>
      <c r="I20" s="7"/>
      <c r="J20" s="7"/>
      <c r="K20" s="7"/>
      <c r="L20" s="7"/>
      <c r="M20" s="7">
        <v>480</v>
      </c>
      <c r="N20" s="7"/>
      <c r="O20" s="7"/>
      <c r="P20" s="7">
        <f t="shared" si="0"/>
        <v>920</v>
      </c>
      <c r="Q20" s="5"/>
      <c r="R20" s="7"/>
    </row>
    <row r="21" spans="1:18" ht="15.75" x14ac:dyDescent="0.25">
      <c r="A21" s="5" t="s">
        <v>57</v>
      </c>
      <c r="B21" s="5"/>
      <c r="D21" s="8"/>
      <c r="E21" s="7">
        <v>1622.5</v>
      </c>
      <c r="F21" s="7"/>
      <c r="G21" s="7"/>
      <c r="H21" s="7"/>
      <c r="I21" s="7"/>
      <c r="J21" s="7"/>
      <c r="K21" s="7"/>
      <c r="L21" s="7"/>
      <c r="M21" s="7">
        <v>1993.9899999999998</v>
      </c>
      <c r="N21" s="7"/>
      <c r="O21" s="7"/>
      <c r="P21" s="7">
        <f t="shared" si="0"/>
        <v>3616.49</v>
      </c>
      <c r="Q21" s="5"/>
      <c r="R21" s="7"/>
    </row>
    <row r="22" spans="1:18" ht="15.75" x14ac:dyDescent="0.25">
      <c r="A22" s="5" t="s">
        <v>38</v>
      </c>
      <c r="B22" s="5"/>
      <c r="D22" s="8"/>
      <c r="E22" s="7">
        <v>315</v>
      </c>
      <c r="F22" s="7"/>
      <c r="G22" s="7"/>
      <c r="H22" s="7"/>
      <c r="I22" s="7"/>
      <c r="J22" s="7"/>
      <c r="K22" s="7"/>
      <c r="L22" s="7"/>
      <c r="M22" s="7">
        <v>315</v>
      </c>
      <c r="N22" s="7"/>
      <c r="O22" s="7"/>
      <c r="P22" s="7">
        <f t="shared" si="0"/>
        <v>630</v>
      </c>
      <c r="Q22" s="5"/>
      <c r="R22" s="7"/>
    </row>
    <row r="23" spans="1:18" ht="15.75" x14ac:dyDescent="0.25">
      <c r="A23" s="5" t="s">
        <v>58</v>
      </c>
      <c r="B23" s="5"/>
      <c r="D23" s="8"/>
      <c r="E23" s="7"/>
      <c r="F23" s="7">
        <v>250</v>
      </c>
      <c r="G23" s="7"/>
      <c r="H23" s="7"/>
      <c r="I23" s="7"/>
      <c r="J23" s="7"/>
      <c r="K23" s="7"/>
      <c r="L23" s="7"/>
      <c r="M23" s="7">
        <v>250</v>
      </c>
      <c r="N23" s="7"/>
      <c r="O23" s="7"/>
      <c r="P23" s="7">
        <f t="shared" si="0"/>
        <v>500</v>
      </c>
      <c r="Q23" s="5"/>
      <c r="R23" s="7"/>
    </row>
    <row r="24" spans="1:18" ht="15.75" x14ac:dyDescent="0.25">
      <c r="A24" s="5" t="s">
        <v>39</v>
      </c>
      <c r="B24" s="5"/>
      <c r="D24" s="8"/>
      <c r="E24" s="7"/>
      <c r="F24" s="7"/>
      <c r="G24" s="7"/>
      <c r="H24" s="7"/>
      <c r="I24" s="7"/>
      <c r="J24" s="7"/>
      <c r="K24" s="7"/>
      <c r="L24" s="7"/>
      <c r="M24" s="7">
        <v>525</v>
      </c>
      <c r="N24" s="7"/>
      <c r="O24" s="7"/>
      <c r="P24" s="7">
        <f t="shared" si="0"/>
        <v>525</v>
      </c>
      <c r="Q24" s="5"/>
      <c r="R24" s="7"/>
    </row>
    <row r="25" spans="1:18" ht="15.75" x14ac:dyDescent="0.25">
      <c r="A25" s="38" t="s">
        <v>4</v>
      </c>
      <c r="B25" s="5"/>
      <c r="D25" s="4"/>
      <c r="E25" s="27">
        <v>9732.51</v>
      </c>
      <c r="F25" s="27">
        <v>871.79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12028.65</v>
      </c>
      <c r="N25" s="6"/>
      <c r="O25" s="6"/>
      <c r="P25" s="27">
        <f>SUM(P16:P24)</f>
        <v>22632.949999999997</v>
      </c>
      <c r="Q25" s="5"/>
      <c r="R25" s="7"/>
    </row>
    <row r="26" spans="1:18" ht="15.75" x14ac:dyDescent="0.25">
      <c r="A26" s="5"/>
      <c r="B26" s="5"/>
      <c r="D26" s="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7"/>
    </row>
    <row r="27" spans="1:18" ht="16.5" thickBot="1" x14ac:dyDescent="0.3">
      <c r="A27" s="38" t="s">
        <v>59</v>
      </c>
      <c r="B27" s="5"/>
      <c r="D27" s="8"/>
      <c r="E27" s="26">
        <v>3201.49</v>
      </c>
      <c r="F27" s="26">
        <v>-871.79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-2382.6499999999996</v>
      </c>
      <c r="N27" s="6"/>
      <c r="O27" s="6"/>
      <c r="P27" s="26">
        <f>+P13-P25</f>
        <v>-52.94999999999709</v>
      </c>
      <c r="Q27" s="5"/>
      <c r="R27" s="7"/>
    </row>
    <row r="28" spans="1:18" ht="16.5" thickTop="1" x14ac:dyDescent="0.25">
      <c r="A28" s="41" t="s">
        <v>31</v>
      </c>
      <c r="B28" s="5"/>
      <c r="D28" s="8"/>
      <c r="E28" s="2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7"/>
    </row>
    <row r="29" spans="1:18" ht="15.75" x14ac:dyDescent="0.25">
      <c r="R29" s="7"/>
    </row>
    <row r="33" spans="18:18" x14ac:dyDescent="0.25">
      <c r="R33" s="8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47D3-0674-4367-95C3-98955690B505}">
  <sheetPr>
    <pageSetUpPr fitToPage="1"/>
  </sheetPr>
  <dimension ref="A3:R24"/>
  <sheetViews>
    <sheetView workbookViewId="0">
      <selection activeCell="M8" sqref="M8:M20"/>
    </sheetView>
  </sheetViews>
  <sheetFormatPr defaultRowHeight="15" x14ac:dyDescent="0.25"/>
  <cols>
    <col min="3" max="3" width="20.7109375" customWidth="1"/>
    <col min="4" max="10" width="10.7109375" customWidth="1"/>
    <col min="11" max="11" width="10.85546875" customWidth="1"/>
    <col min="12" max="12" width="11.42578125" customWidth="1"/>
    <col min="13" max="13" width="11.7109375" customWidth="1"/>
    <col min="14" max="15" width="10.7109375" customWidth="1"/>
  </cols>
  <sheetData>
    <row r="3" spans="1:18" ht="23.25" x14ac:dyDescent="0.35">
      <c r="A3" s="13" t="s">
        <v>44</v>
      </c>
      <c r="B3" s="13"/>
      <c r="C3" s="13"/>
    </row>
    <row r="4" spans="1:18" ht="23.25" x14ac:dyDescent="0.35">
      <c r="A4" s="13">
        <v>2019</v>
      </c>
      <c r="B4" s="42" t="s">
        <v>61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5"/>
    </row>
    <row r="5" spans="1:18" ht="23.25" x14ac:dyDescent="0.35">
      <c r="A5" s="16" t="s">
        <v>60</v>
      </c>
      <c r="B5" s="1"/>
      <c r="C5" s="1"/>
      <c r="D5" s="1"/>
      <c r="E5" s="1"/>
      <c r="F5" s="1"/>
      <c r="G5" s="1"/>
      <c r="H5" s="1"/>
    </row>
    <row r="6" spans="1:18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/>
    </row>
    <row r="8" spans="1:18" ht="15.75" x14ac:dyDescent="0.25">
      <c r="A8" s="2" t="s">
        <v>62</v>
      </c>
      <c r="B8" s="2"/>
      <c r="C8" s="2"/>
      <c r="D8" s="6">
        <v>51168.86</v>
      </c>
      <c r="E8" s="6">
        <v>48740.46</v>
      </c>
      <c r="F8" s="6">
        <v>50783.39</v>
      </c>
      <c r="G8" s="6">
        <v>49891</v>
      </c>
      <c r="H8" s="6">
        <v>47292.11</v>
      </c>
      <c r="I8" s="6">
        <v>48173.4</v>
      </c>
      <c r="J8" s="6">
        <v>46348.5</v>
      </c>
      <c r="K8" s="6">
        <f t="shared" ref="K8:M8" si="0">+J19</f>
        <v>53442.159999999996</v>
      </c>
      <c r="L8" s="6">
        <v>51674.479999999996</v>
      </c>
      <c r="M8" s="6">
        <v>51036.159999999996</v>
      </c>
      <c r="N8" s="5"/>
      <c r="O8" s="5"/>
    </row>
    <row r="9" spans="1:18" x14ac:dyDescent="0.25">
      <c r="A9" s="2"/>
      <c r="B9" s="2"/>
      <c r="C9" s="2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8" ht="15.75" x14ac:dyDescent="0.25">
      <c r="A10" s="2" t="s">
        <v>63</v>
      </c>
      <c r="B10" s="2"/>
      <c r="C10" s="2"/>
      <c r="D10" s="7">
        <v>-2091.89</v>
      </c>
      <c r="E10" s="7">
        <v>-1633.22</v>
      </c>
      <c r="F10" s="7">
        <v>-192.95</v>
      </c>
      <c r="G10" s="7">
        <v>-1114.56</v>
      </c>
      <c r="H10" s="7">
        <v>-2066.77</v>
      </c>
      <c r="I10" s="7">
        <v>-5885.89</v>
      </c>
      <c r="J10" s="7">
        <v>4161.0999999999995</v>
      </c>
      <c r="K10" s="7">
        <f>+Unit!K32</f>
        <v>-1594.55</v>
      </c>
      <c r="L10" s="7">
        <v>-875.24</v>
      </c>
      <c r="M10" s="7">
        <v>-296.94000000000028</v>
      </c>
      <c r="N10" s="5"/>
      <c r="O10" s="5"/>
    </row>
    <row r="11" spans="1:18" ht="15.75" x14ac:dyDescent="0.25">
      <c r="A11" s="2"/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5"/>
      <c r="O11" s="5"/>
    </row>
    <row r="12" spans="1:18" ht="15.75" x14ac:dyDescent="0.25">
      <c r="A12" s="2" t="s">
        <v>64</v>
      </c>
      <c r="B12" s="2"/>
      <c r="C12" s="2"/>
      <c r="D12" s="7">
        <v>-336.51</v>
      </c>
      <c r="E12" s="7">
        <v>624.66</v>
      </c>
      <c r="F12" s="7">
        <v>172.35</v>
      </c>
      <c r="G12" s="7">
        <v>-1484.33</v>
      </c>
      <c r="H12" s="7">
        <v>2798.06</v>
      </c>
      <c r="I12" s="7">
        <v>3748.81</v>
      </c>
      <c r="J12" s="7">
        <v>3244.74</v>
      </c>
      <c r="K12" s="7">
        <f>+Facility!K26</f>
        <v>-173.13000000000011</v>
      </c>
      <c r="L12" s="7">
        <v>317.92000000000007</v>
      </c>
      <c r="M12" s="7">
        <v>441.44999999999982</v>
      </c>
      <c r="N12" s="5"/>
      <c r="O12" s="5"/>
    </row>
    <row r="13" spans="1:18" ht="15.75" x14ac:dyDescent="0.25">
      <c r="A13" s="2"/>
      <c r="B13" s="2"/>
      <c r="C13" s="2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</row>
    <row r="14" spans="1:18" ht="15.75" x14ac:dyDescent="0.25">
      <c r="A14" s="2" t="s">
        <v>65</v>
      </c>
      <c r="B14" s="2"/>
      <c r="C14" s="2"/>
      <c r="D14" s="7"/>
      <c r="E14" s="7">
        <v>3201.49</v>
      </c>
      <c r="F14" s="7">
        <v>-871.79</v>
      </c>
      <c r="G14" s="7"/>
      <c r="H14" s="7"/>
      <c r="I14" s="7"/>
      <c r="J14" s="7"/>
      <c r="K14" s="7"/>
      <c r="L14" s="7"/>
      <c r="M14" s="7">
        <v>-2382.6499999999996</v>
      </c>
      <c r="N14" s="5"/>
      <c r="O14" s="5"/>
    </row>
    <row r="15" spans="1:18" ht="15.75" x14ac:dyDescent="0.25">
      <c r="A15" s="2"/>
      <c r="B15" s="2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5"/>
      <c r="O15" s="5"/>
    </row>
    <row r="16" spans="1:18" ht="15.75" x14ac:dyDescent="0.25">
      <c r="A16" s="2" t="s">
        <v>66</v>
      </c>
      <c r="B16" s="2"/>
      <c r="C16" s="2"/>
      <c r="D16" s="7"/>
      <c r="E16" s="7">
        <v>-150</v>
      </c>
      <c r="F16" s="7">
        <v>150</v>
      </c>
      <c r="G16" s="7"/>
      <c r="H16" s="7"/>
      <c r="I16" s="7">
        <v>200</v>
      </c>
      <c r="J16" s="7">
        <v>-200</v>
      </c>
      <c r="K16" s="7"/>
      <c r="L16" s="7">
        <v>-100</v>
      </c>
      <c r="M16" s="7"/>
      <c r="N16" s="5"/>
      <c r="O16" s="5"/>
      <c r="R16" s="8"/>
    </row>
    <row r="17" spans="1:18" ht="15.75" x14ac:dyDescent="0.25">
      <c r="A17" s="2"/>
      <c r="B17" s="2"/>
      <c r="C17" s="2"/>
      <c r="D17" s="7"/>
      <c r="E17" s="7"/>
      <c r="F17" s="7">
        <v>-150</v>
      </c>
      <c r="G17" s="7"/>
      <c r="H17" s="7">
        <v>150</v>
      </c>
      <c r="I17" s="7">
        <v>112.18</v>
      </c>
      <c r="J17" s="7">
        <v>-112.18</v>
      </c>
      <c r="K17" s="7"/>
      <c r="L17" s="7">
        <v>19</v>
      </c>
      <c r="M17" s="7">
        <v>-19</v>
      </c>
      <c r="N17" s="5"/>
      <c r="O17" s="5"/>
      <c r="R17" s="8"/>
    </row>
    <row r="18" spans="1:18" ht="15.75" x14ac:dyDescent="0.25">
      <c r="A18" s="2"/>
      <c r="B18" s="2"/>
      <c r="C18" s="2"/>
      <c r="D18" s="9"/>
      <c r="E18" s="9"/>
      <c r="F18" s="9"/>
      <c r="G18" s="9"/>
      <c r="H18" s="9"/>
      <c r="I18" s="9"/>
      <c r="J18" s="9"/>
      <c r="K18" s="9"/>
      <c r="L18" s="9"/>
      <c r="M18" s="9"/>
      <c r="N18" s="5"/>
      <c r="O18" s="5"/>
    </row>
    <row r="19" spans="1:18" ht="16.5" thickBot="1" x14ac:dyDescent="0.3">
      <c r="A19" s="2" t="s">
        <v>67</v>
      </c>
      <c r="B19" s="2"/>
      <c r="C19" s="2"/>
      <c r="D19" s="29">
        <v>48740.46</v>
      </c>
      <c r="E19" s="29">
        <v>50783.39</v>
      </c>
      <c r="F19" s="29">
        <v>49891</v>
      </c>
      <c r="G19" s="29">
        <v>47292.11</v>
      </c>
      <c r="H19" s="29">
        <v>48173.4</v>
      </c>
      <c r="I19" s="29">
        <v>46348.5</v>
      </c>
      <c r="J19" s="29">
        <v>53442.159999999996</v>
      </c>
      <c r="K19" s="29">
        <f t="shared" ref="K19" si="1">SUM(K8:K18)</f>
        <v>51674.479999999996</v>
      </c>
      <c r="L19" s="29">
        <v>51036.159999999996</v>
      </c>
      <c r="M19" s="29">
        <v>48779.01999999999</v>
      </c>
      <c r="N19" s="5"/>
      <c r="O19" s="5"/>
    </row>
    <row r="20" spans="1:18" ht="15.75" thickTop="1" x14ac:dyDescent="0.25">
      <c r="A20" s="2"/>
      <c r="B20" s="2"/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2" spans="1:18" x14ac:dyDescent="0.25">
      <c r="F22" s="4"/>
    </row>
    <row r="23" spans="1:18" x14ac:dyDescent="0.25">
      <c r="H23" s="19"/>
    </row>
    <row r="24" spans="1:18" x14ac:dyDescent="0.25">
      <c r="E24" s="4"/>
    </row>
  </sheetData>
  <mergeCells count="1">
    <mergeCell ref="B4:O4"/>
  </mergeCells>
  <pageMargins left="0.25" right="0.25" top="0.75" bottom="0.75" header="0.3" footer="0.3"/>
  <pageSetup scale="7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12F1-CE7B-43A0-8D25-7E5A79DD0082}">
  <sheetPr>
    <pageSetUpPr fitToPage="1"/>
  </sheetPr>
  <dimension ref="A1:S35"/>
  <sheetViews>
    <sheetView topLeftCell="A4" workbookViewId="0">
      <selection activeCell="S4" sqref="S1:S1048576"/>
    </sheetView>
  </sheetViews>
  <sheetFormatPr defaultRowHeight="15" x14ac:dyDescent="0.25"/>
  <cols>
    <col min="3" max="3" width="0" hidden="1" customWidth="1"/>
    <col min="5" max="17" width="10.7109375" customWidth="1"/>
  </cols>
  <sheetData>
    <row r="1" spans="1:18" ht="23.25" x14ac:dyDescent="0.35">
      <c r="B1" s="14"/>
      <c r="C1" s="14"/>
      <c r="E1" s="14" t="s">
        <v>44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ht="23.25" x14ac:dyDescent="0.35">
      <c r="B2" s="14"/>
      <c r="C2" s="14"/>
      <c r="E2" s="14" t="s">
        <v>73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ht="23.25" x14ac:dyDescent="0.35">
      <c r="B3" s="14"/>
      <c r="C3" s="14"/>
      <c r="E3" s="17" t="s">
        <v>82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8" ht="15.75" x14ac:dyDescent="0.25"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</row>
    <row r="7" spans="1:18" ht="15.75" x14ac:dyDescent="0.25">
      <c r="A7" s="38" t="s">
        <v>32</v>
      </c>
      <c r="B7" s="5"/>
      <c r="E7" s="30">
        <v>22</v>
      </c>
      <c r="F7" s="30"/>
      <c r="G7" s="30"/>
      <c r="H7" s="30">
        <v>21.5</v>
      </c>
      <c r="I7" s="30"/>
      <c r="J7" s="31">
        <v>20</v>
      </c>
      <c r="K7" s="31">
        <v>20.5</v>
      </c>
      <c r="L7" s="31"/>
      <c r="M7" s="31">
        <v>18</v>
      </c>
      <c r="N7" s="31"/>
      <c r="O7" s="30"/>
      <c r="P7" s="30"/>
      <c r="Q7" s="31">
        <f>SUM(E7:P7)</f>
        <v>102</v>
      </c>
      <c r="R7" s="5"/>
    </row>
    <row r="8" spans="1:18" ht="15.75" x14ac:dyDescent="0.25">
      <c r="A8" s="38" t="s">
        <v>74</v>
      </c>
      <c r="B8" s="5"/>
      <c r="E8" s="30">
        <v>10</v>
      </c>
      <c r="F8" s="30">
        <v>10</v>
      </c>
      <c r="G8" s="30">
        <v>11</v>
      </c>
      <c r="H8" s="30">
        <v>11</v>
      </c>
      <c r="I8" s="31">
        <v>10</v>
      </c>
      <c r="J8" s="31">
        <v>13.5</v>
      </c>
      <c r="K8" s="31">
        <v>9</v>
      </c>
      <c r="L8" s="31">
        <v>12</v>
      </c>
      <c r="M8" s="31">
        <v>11.5</v>
      </c>
      <c r="N8" s="31"/>
      <c r="O8" s="30"/>
      <c r="P8" s="30"/>
      <c r="Q8" s="31">
        <f>SUM(E8:P8)</f>
        <v>98</v>
      </c>
      <c r="R8" s="5"/>
    </row>
    <row r="9" spans="1:18" ht="15.75" x14ac:dyDescent="0.25">
      <c r="A9" s="38" t="s">
        <v>7</v>
      </c>
      <c r="B9" s="5"/>
      <c r="E9" s="30"/>
      <c r="F9" s="30"/>
      <c r="G9" s="30"/>
      <c r="H9" s="30"/>
      <c r="I9" s="31"/>
      <c r="J9" s="31"/>
      <c r="K9" s="31">
        <v>33</v>
      </c>
      <c r="L9" s="31"/>
      <c r="M9" s="31"/>
      <c r="N9" s="31"/>
      <c r="O9" s="30"/>
      <c r="P9" s="30"/>
      <c r="Q9" s="31">
        <f>SUM(E9:P9)</f>
        <v>33</v>
      </c>
      <c r="R9" s="5"/>
    </row>
    <row r="10" spans="1:18" ht="15.75" x14ac:dyDescent="0.25">
      <c r="A10" s="5"/>
      <c r="B10" s="5"/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0"/>
      <c r="P10" s="30"/>
      <c r="Q10" s="31"/>
      <c r="R10" s="5"/>
    </row>
    <row r="11" spans="1:18" ht="15.75" x14ac:dyDescent="0.25">
      <c r="A11" s="38" t="s">
        <v>75</v>
      </c>
      <c r="B11" s="5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0"/>
      <c r="P11" s="30"/>
      <c r="Q11" s="31"/>
      <c r="R11" s="5"/>
    </row>
    <row r="12" spans="1:18" ht="15.75" x14ac:dyDescent="0.25">
      <c r="A12" s="5" t="s">
        <v>68</v>
      </c>
      <c r="B12" s="39">
        <v>0.52083333333333337</v>
      </c>
      <c r="E12" s="30">
        <v>22.5</v>
      </c>
      <c r="F12" s="30">
        <v>26</v>
      </c>
      <c r="G12" s="30">
        <v>23</v>
      </c>
      <c r="H12" s="30">
        <v>20.5</v>
      </c>
      <c r="I12" s="31">
        <v>24</v>
      </c>
      <c r="J12" s="31">
        <v>26.5</v>
      </c>
      <c r="K12" s="31">
        <v>23</v>
      </c>
      <c r="L12" s="31">
        <v>31.5</v>
      </c>
      <c r="M12" s="31">
        <v>21.5</v>
      </c>
      <c r="N12" s="31">
        <v>27</v>
      </c>
      <c r="O12" s="30"/>
      <c r="P12" s="30"/>
      <c r="Q12" s="31">
        <f t="shared" ref="Q12:Q18" si="0">SUM(E12:P12)</f>
        <v>245.5</v>
      </c>
      <c r="R12" s="5"/>
    </row>
    <row r="13" spans="1:18" ht="15.75" x14ac:dyDescent="0.25">
      <c r="A13" s="5" t="s">
        <v>76</v>
      </c>
      <c r="B13" s="39">
        <v>0.52083333333333337</v>
      </c>
      <c r="E13" s="30">
        <v>47</v>
      </c>
      <c r="F13" s="30">
        <v>54.5</v>
      </c>
      <c r="G13" s="30">
        <v>41.5</v>
      </c>
      <c r="H13" s="30">
        <v>40</v>
      </c>
      <c r="I13" s="31">
        <v>52.5</v>
      </c>
      <c r="J13" s="31">
        <v>42.5</v>
      </c>
      <c r="K13" s="31">
        <v>32.5</v>
      </c>
      <c r="L13" s="31">
        <v>49</v>
      </c>
      <c r="M13" s="31">
        <v>38</v>
      </c>
      <c r="N13" s="31">
        <v>45</v>
      </c>
      <c r="O13" s="30"/>
      <c r="P13" s="30"/>
      <c r="Q13" s="31">
        <f t="shared" si="0"/>
        <v>442.5</v>
      </c>
      <c r="R13" s="5"/>
    </row>
    <row r="14" spans="1:18" ht="15.75" x14ac:dyDescent="0.25">
      <c r="A14" s="5" t="s">
        <v>76</v>
      </c>
      <c r="B14" s="39">
        <v>0.27083333333333331</v>
      </c>
      <c r="E14" s="30">
        <v>15.5</v>
      </c>
      <c r="F14" s="30">
        <v>16</v>
      </c>
      <c r="G14" s="30">
        <v>22</v>
      </c>
      <c r="H14" s="30">
        <v>17.5</v>
      </c>
      <c r="I14" s="31">
        <v>19</v>
      </c>
      <c r="J14" s="31">
        <v>18</v>
      </c>
      <c r="K14" s="31">
        <v>19</v>
      </c>
      <c r="L14" s="31">
        <v>21.5</v>
      </c>
      <c r="M14" s="31">
        <v>19</v>
      </c>
      <c r="N14" s="31">
        <v>18.5</v>
      </c>
      <c r="O14" s="30"/>
      <c r="P14" s="30"/>
      <c r="Q14" s="31">
        <f t="shared" si="0"/>
        <v>186</v>
      </c>
      <c r="R14" s="5"/>
    </row>
    <row r="15" spans="1:18" ht="15.75" x14ac:dyDescent="0.25">
      <c r="A15" s="5" t="s">
        <v>69</v>
      </c>
      <c r="B15" s="39">
        <v>0.52083333333333337</v>
      </c>
      <c r="E15" s="30">
        <v>27</v>
      </c>
      <c r="F15" s="30">
        <v>38</v>
      </c>
      <c r="G15" s="30">
        <v>30</v>
      </c>
      <c r="H15" s="30">
        <v>27.5</v>
      </c>
      <c r="I15" s="31">
        <v>23.5</v>
      </c>
      <c r="J15" s="31">
        <v>33.5</v>
      </c>
      <c r="K15" s="31">
        <v>28</v>
      </c>
      <c r="L15" s="31">
        <v>32</v>
      </c>
      <c r="M15" s="31">
        <v>28.5</v>
      </c>
      <c r="N15" s="31">
        <v>27</v>
      </c>
      <c r="O15" s="30"/>
      <c r="P15" s="30"/>
      <c r="Q15" s="31">
        <f t="shared" si="0"/>
        <v>295</v>
      </c>
      <c r="R15" s="5"/>
    </row>
    <row r="16" spans="1:18" ht="15.75" x14ac:dyDescent="0.25">
      <c r="A16" s="5" t="s">
        <v>70</v>
      </c>
      <c r="B16" s="39">
        <v>0.52083333333333337</v>
      </c>
      <c r="E16" s="30">
        <v>34</v>
      </c>
      <c r="F16" s="30">
        <v>59</v>
      </c>
      <c r="G16" s="30">
        <v>48.5</v>
      </c>
      <c r="H16" s="30">
        <v>37.5</v>
      </c>
      <c r="I16" s="31">
        <v>36.5</v>
      </c>
      <c r="J16" s="31">
        <v>51.5</v>
      </c>
      <c r="K16" s="31">
        <v>33</v>
      </c>
      <c r="L16" s="31">
        <v>44.5</v>
      </c>
      <c r="M16" s="31">
        <v>55</v>
      </c>
      <c r="N16" s="31">
        <v>47.5</v>
      </c>
      <c r="O16" s="30"/>
      <c r="P16" s="30"/>
      <c r="Q16" s="31">
        <f t="shared" si="0"/>
        <v>447</v>
      </c>
      <c r="R16" s="5"/>
    </row>
    <row r="17" spans="1:19" ht="15.75" x14ac:dyDescent="0.25">
      <c r="A17" s="5" t="s">
        <v>71</v>
      </c>
      <c r="B17" s="39">
        <v>0.52083333333333337</v>
      </c>
      <c r="E17" s="30">
        <v>41.5</v>
      </c>
      <c r="F17" s="30">
        <v>34.5</v>
      </c>
      <c r="G17" s="30">
        <v>23</v>
      </c>
      <c r="H17" s="30">
        <v>42</v>
      </c>
      <c r="I17" s="31">
        <v>28</v>
      </c>
      <c r="J17" s="31">
        <v>38.5</v>
      </c>
      <c r="K17" s="31">
        <v>23.5</v>
      </c>
      <c r="L17" s="31">
        <v>25</v>
      </c>
      <c r="M17" s="31">
        <v>46.5</v>
      </c>
      <c r="N17" s="31">
        <v>40</v>
      </c>
      <c r="O17" s="30"/>
      <c r="P17" s="30"/>
      <c r="Q17" s="31">
        <f t="shared" si="0"/>
        <v>342.5</v>
      </c>
      <c r="R17" s="5"/>
    </row>
    <row r="18" spans="1:19" ht="15.75" x14ac:dyDescent="0.25">
      <c r="A18" s="5" t="s">
        <v>72</v>
      </c>
      <c r="B18" s="39">
        <v>4.1666666666666664E-2</v>
      </c>
      <c r="E18" s="30">
        <v>18.5</v>
      </c>
      <c r="F18" s="30">
        <v>21</v>
      </c>
      <c r="G18" s="30">
        <v>16.5</v>
      </c>
      <c r="H18" s="30">
        <v>21.5</v>
      </c>
      <c r="I18" s="31">
        <v>11</v>
      </c>
      <c r="J18" s="31">
        <v>21.5</v>
      </c>
      <c r="K18" s="31">
        <v>18.5</v>
      </c>
      <c r="L18" s="31">
        <v>13.5</v>
      </c>
      <c r="M18" s="31">
        <v>31.5</v>
      </c>
      <c r="N18" s="31">
        <v>11.5</v>
      </c>
      <c r="O18" s="30"/>
      <c r="P18" s="30"/>
      <c r="Q18" s="31">
        <f t="shared" si="0"/>
        <v>185</v>
      </c>
      <c r="R18" s="5"/>
    </row>
    <row r="19" spans="1:19" ht="15.75" x14ac:dyDescent="0.25">
      <c r="A19" s="5"/>
      <c r="B19" s="5"/>
      <c r="E19" s="30"/>
      <c r="F19" s="30"/>
      <c r="G19" s="30"/>
      <c r="H19" s="30"/>
      <c r="I19" s="31"/>
      <c r="J19" s="31"/>
      <c r="K19" s="31"/>
      <c r="L19" s="31"/>
      <c r="M19" s="31"/>
      <c r="N19" s="31"/>
      <c r="O19" s="30"/>
      <c r="P19" s="30"/>
      <c r="Q19" s="31"/>
      <c r="R19" s="5"/>
    </row>
    <row r="20" spans="1:19" ht="15.75" x14ac:dyDescent="0.25">
      <c r="A20" s="38" t="s">
        <v>77</v>
      </c>
      <c r="B20" s="5"/>
      <c r="E20" s="32">
        <v>238</v>
      </c>
      <c r="F20" s="32">
        <v>259</v>
      </c>
      <c r="G20" s="32">
        <v>215.5</v>
      </c>
      <c r="H20" s="32">
        <v>239</v>
      </c>
      <c r="I20" s="33">
        <v>204.5</v>
      </c>
      <c r="J20" s="33">
        <v>265.5</v>
      </c>
      <c r="K20" s="33">
        <v>240</v>
      </c>
      <c r="L20" s="33">
        <v>229</v>
      </c>
      <c r="M20" s="33">
        <v>269.5</v>
      </c>
      <c r="N20" s="33">
        <v>216.5</v>
      </c>
      <c r="O20" s="30"/>
      <c r="P20" s="30"/>
      <c r="Q20" s="33">
        <f>SUM(Q6:Q19)</f>
        <v>2376.5</v>
      </c>
      <c r="R20" s="5"/>
    </row>
    <row r="21" spans="1:19" ht="15.75" x14ac:dyDescent="0.25">
      <c r="A21" s="5"/>
      <c r="B21" s="5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0"/>
      <c r="P21" s="30"/>
      <c r="Q21" s="31"/>
      <c r="R21" s="5"/>
    </row>
    <row r="22" spans="1:19" ht="15.75" x14ac:dyDescent="0.25">
      <c r="A22" s="5"/>
      <c r="B22" s="5"/>
      <c r="E22" s="30"/>
      <c r="F22" s="30"/>
      <c r="G22" s="30"/>
      <c r="H22" s="30"/>
      <c r="I22" s="31"/>
      <c r="J22" s="31"/>
      <c r="K22" s="31"/>
      <c r="L22" s="31"/>
      <c r="M22" s="31"/>
      <c r="N22" s="31"/>
      <c r="O22" s="30"/>
      <c r="P22" s="30"/>
      <c r="Q22" s="31"/>
      <c r="R22" s="5"/>
    </row>
    <row r="23" spans="1:19" ht="15.75" x14ac:dyDescent="0.25">
      <c r="A23" s="38" t="s">
        <v>78</v>
      </c>
      <c r="B23" s="5"/>
      <c r="E23" s="30"/>
      <c r="F23" s="30"/>
      <c r="G23" s="30"/>
      <c r="H23" s="30"/>
      <c r="I23" s="31"/>
      <c r="J23" s="31"/>
      <c r="K23" s="31"/>
      <c r="L23" s="31"/>
      <c r="M23" s="31"/>
      <c r="N23" s="31"/>
      <c r="O23" s="30"/>
      <c r="P23" s="30"/>
      <c r="Q23" s="31"/>
      <c r="R23" s="5"/>
    </row>
    <row r="24" spans="1:19" ht="15.75" x14ac:dyDescent="0.25">
      <c r="A24" s="5" t="s">
        <v>68</v>
      </c>
      <c r="B24" s="39">
        <v>0.4375</v>
      </c>
      <c r="E24" s="30">
        <v>45</v>
      </c>
      <c r="F24" s="30">
        <v>48</v>
      </c>
      <c r="G24" s="30">
        <v>54.5</v>
      </c>
      <c r="H24" s="30">
        <v>56</v>
      </c>
      <c r="I24" s="31">
        <v>63.5</v>
      </c>
      <c r="J24" s="31">
        <v>39</v>
      </c>
      <c r="K24" s="31">
        <v>49.5</v>
      </c>
      <c r="L24" s="31">
        <v>59</v>
      </c>
      <c r="M24" s="31">
        <v>54</v>
      </c>
      <c r="N24" s="31">
        <v>67.5</v>
      </c>
      <c r="O24" s="30"/>
      <c r="P24" s="30"/>
      <c r="Q24" s="31">
        <f t="shared" ref="Q24:Q26" si="1">SUM(E24:P24)</f>
        <v>536</v>
      </c>
      <c r="R24" s="5"/>
    </row>
    <row r="25" spans="1:19" ht="15.75" x14ac:dyDescent="0.25">
      <c r="A25" s="5" t="s">
        <v>69</v>
      </c>
      <c r="B25" s="39">
        <v>0.27083333333333331</v>
      </c>
      <c r="E25" s="30">
        <v>12.5</v>
      </c>
      <c r="F25" s="30">
        <v>20</v>
      </c>
      <c r="G25" s="30">
        <v>18.5</v>
      </c>
      <c r="H25" s="30">
        <v>17.5</v>
      </c>
      <c r="I25" s="31">
        <v>13</v>
      </c>
      <c r="J25" s="31">
        <v>23.5</v>
      </c>
      <c r="K25" s="31">
        <v>17</v>
      </c>
      <c r="L25" s="31">
        <v>22</v>
      </c>
      <c r="M25" s="31">
        <v>19</v>
      </c>
      <c r="N25" s="31">
        <v>18</v>
      </c>
      <c r="O25" s="30"/>
      <c r="P25" s="30"/>
      <c r="Q25" s="31">
        <f t="shared" si="1"/>
        <v>181</v>
      </c>
      <c r="R25" s="5"/>
    </row>
    <row r="26" spans="1:19" ht="15.75" x14ac:dyDescent="0.25">
      <c r="A26" s="5" t="s">
        <v>70</v>
      </c>
      <c r="B26" s="39">
        <v>0.41666666666666669</v>
      </c>
      <c r="E26" s="30">
        <v>33.5</v>
      </c>
      <c r="F26" s="30">
        <v>42</v>
      </c>
      <c r="G26" s="30">
        <v>30.5</v>
      </c>
      <c r="H26" s="30">
        <v>24.5</v>
      </c>
      <c r="I26" s="31">
        <v>29.5</v>
      </c>
      <c r="J26" s="31">
        <v>38.5</v>
      </c>
      <c r="K26" s="31">
        <v>29</v>
      </c>
      <c r="L26" s="31">
        <v>18.5</v>
      </c>
      <c r="M26" s="31">
        <v>35.5</v>
      </c>
      <c r="N26" s="31">
        <v>31</v>
      </c>
      <c r="O26" s="30"/>
      <c r="P26" s="30"/>
      <c r="Q26" s="31">
        <f t="shared" si="1"/>
        <v>312.5</v>
      </c>
      <c r="R26" s="5"/>
    </row>
    <row r="27" spans="1:19" ht="15.75" x14ac:dyDescent="0.25">
      <c r="A27" s="5"/>
      <c r="B27" s="5"/>
      <c r="E27" s="30"/>
      <c r="F27" s="30"/>
      <c r="G27" s="30"/>
      <c r="H27" s="30"/>
      <c r="I27" s="31"/>
      <c r="J27" s="31"/>
      <c r="K27" s="31"/>
      <c r="L27" s="31"/>
      <c r="M27" s="31"/>
      <c r="N27" s="31"/>
      <c r="O27" s="30"/>
      <c r="P27" s="30"/>
      <c r="Q27" s="31"/>
      <c r="R27" s="5"/>
    </row>
    <row r="28" spans="1:19" ht="15.75" x14ac:dyDescent="0.25">
      <c r="A28" s="38" t="s">
        <v>79</v>
      </c>
      <c r="B28" s="5"/>
      <c r="E28" s="32">
        <v>91</v>
      </c>
      <c r="F28" s="32">
        <v>110</v>
      </c>
      <c r="G28" s="32">
        <v>103.5</v>
      </c>
      <c r="H28" s="32">
        <v>98</v>
      </c>
      <c r="I28" s="33">
        <v>106</v>
      </c>
      <c r="J28" s="33">
        <v>101</v>
      </c>
      <c r="K28" s="33">
        <v>95.5</v>
      </c>
      <c r="L28" s="33">
        <v>99.5</v>
      </c>
      <c r="M28" s="33">
        <v>108.5</v>
      </c>
      <c r="N28" s="33">
        <v>116.5</v>
      </c>
      <c r="O28" s="30"/>
      <c r="P28" s="30"/>
      <c r="Q28" s="33">
        <f>SUM(Q23:Q26)</f>
        <v>1029.5</v>
      </c>
      <c r="R28" s="5"/>
    </row>
    <row r="29" spans="1:19" ht="15.75" x14ac:dyDescent="0.25">
      <c r="A29" s="5"/>
      <c r="B29" s="5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0"/>
      <c r="P29" s="30"/>
      <c r="Q29" s="31"/>
      <c r="R29" s="5"/>
    </row>
    <row r="30" spans="1:19" ht="15.75" x14ac:dyDescent="0.25">
      <c r="A30" s="38" t="s">
        <v>80</v>
      </c>
      <c r="B30" s="5"/>
      <c r="E30" s="34">
        <v>329</v>
      </c>
      <c r="F30" s="34">
        <v>369</v>
      </c>
      <c r="G30" s="34">
        <v>319</v>
      </c>
      <c r="H30" s="34">
        <v>337</v>
      </c>
      <c r="I30" s="35">
        <v>310.5</v>
      </c>
      <c r="J30" s="35">
        <v>366.5</v>
      </c>
      <c r="K30" s="35">
        <v>335.5</v>
      </c>
      <c r="L30" s="35">
        <v>328.5</v>
      </c>
      <c r="M30" s="35">
        <v>378</v>
      </c>
      <c r="N30" s="35">
        <v>333</v>
      </c>
      <c r="O30" s="34"/>
      <c r="P30" s="34"/>
      <c r="Q30" s="35">
        <f>+Q20+Q28</f>
        <v>3406</v>
      </c>
      <c r="R30" s="5"/>
    </row>
    <row r="31" spans="1:19" ht="15.75" x14ac:dyDescent="0.25">
      <c r="A31" s="38"/>
      <c r="B31" s="5"/>
      <c r="E31" s="30"/>
      <c r="F31" s="30"/>
      <c r="G31" s="30"/>
      <c r="H31" s="30"/>
      <c r="I31" s="31"/>
      <c r="J31" s="31"/>
      <c r="K31" s="31"/>
      <c r="L31" s="31"/>
      <c r="M31" s="31"/>
      <c r="N31" s="31"/>
      <c r="O31" s="30"/>
      <c r="P31" s="30"/>
      <c r="Q31" s="31"/>
      <c r="R31" s="5"/>
    </row>
    <row r="32" spans="1:19" ht="15.75" x14ac:dyDescent="0.25">
      <c r="A32" s="38" t="s">
        <v>81</v>
      </c>
      <c r="B32" s="5"/>
      <c r="E32" s="36">
        <v>297</v>
      </c>
      <c r="F32" s="36">
        <v>358</v>
      </c>
      <c r="G32" s="36">
        <v>316.5</v>
      </c>
      <c r="H32" s="36">
        <v>288</v>
      </c>
      <c r="I32" s="37">
        <v>331</v>
      </c>
      <c r="J32" s="37">
        <v>374</v>
      </c>
      <c r="K32" s="37">
        <v>325.5</v>
      </c>
      <c r="L32" s="37">
        <v>364</v>
      </c>
      <c r="M32" s="37">
        <v>367</v>
      </c>
      <c r="N32" s="37">
        <v>320.5</v>
      </c>
      <c r="O32" s="30"/>
      <c r="P32" s="30"/>
      <c r="Q32" s="37">
        <f t="shared" ref="Q32" si="2">SUM(E32:P32)</f>
        <v>3341.5</v>
      </c>
      <c r="R32" s="5"/>
      <c r="S32" s="25"/>
    </row>
    <row r="33" spans="1:18" ht="15.75" x14ac:dyDescent="0.25">
      <c r="A33" s="38"/>
      <c r="B33" s="5"/>
      <c r="E33" s="5"/>
      <c r="F33" s="5"/>
      <c r="G33" s="5"/>
      <c r="H33" s="5"/>
      <c r="I33" s="31"/>
      <c r="J33" s="31"/>
      <c r="K33" s="31"/>
      <c r="L33" s="31"/>
      <c r="M33" s="31"/>
      <c r="N33" s="31"/>
      <c r="O33" s="5"/>
      <c r="P33" s="5"/>
      <c r="Q33" s="31"/>
      <c r="R33" s="5"/>
    </row>
    <row r="34" spans="1:18" ht="15.75" x14ac:dyDescent="0.25">
      <c r="A34" s="5" t="s">
        <v>86</v>
      </c>
      <c r="B34" s="5"/>
      <c r="E34" s="30">
        <v>32</v>
      </c>
      <c r="F34" s="30">
        <v>11</v>
      </c>
      <c r="G34" s="30">
        <v>2.5</v>
      </c>
      <c r="H34" s="30">
        <v>49</v>
      </c>
      <c r="I34" s="31">
        <v>-20.5</v>
      </c>
      <c r="J34" s="31">
        <v>2.5</v>
      </c>
      <c r="K34" s="31">
        <v>10</v>
      </c>
      <c r="L34" s="31">
        <v>-35.5</v>
      </c>
      <c r="M34" s="31">
        <v>11</v>
      </c>
      <c r="N34" s="31">
        <v>12.5</v>
      </c>
      <c r="O34" s="5"/>
      <c r="P34" s="5"/>
      <c r="Q34" s="31">
        <f t="shared" ref="Q34" si="3">+Q30-Q32</f>
        <v>64.5</v>
      </c>
      <c r="R34" s="5"/>
    </row>
    <row r="35" spans="1:18" ht="15.75" x14ac:dyDescent="0.25">
      <c r="A35" s="5"/>
      <c r="B35" s="5"/>
      <c r="E35" s="5"/>
      <c r="F35" s="5"/>
      <c r="G35" s="5"/>
      <c r="H35" s="5"/>
      <c r="I35" s="5"/>
      <c r="J35" s="31"/>
      <c r="K35" s="31"/>
      <c r="L35" s="5"/>
      <c r="M35" s="5"/>
      <c r="N35" s="5"/>
      <c r="O35" s="5"/>
      <c r="P35" s="5"/>
      <c r="Q35" s="5"/>
      <c r="R35" s="5"/>
    </row>
  </sheetData>
  <pageMargins left="0.25" right="0.25" top="0.75" bottom="0.75" header="0.3" footer="0.3"/>
  <pageSetup scale="72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Unit</vt:lpstr>
      <vt:lpstr>Facility</vt:lpstr>
      <vt:lpstr>Trnmnt</vt:lpstr>
      <vt:lpstr>Csh Bal</vt:lpstr>
      <vt:lpstr>Tbl Cnt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Lefevre</dc:creator>
  <cp:lastModifiedBy>Lefevre</cp:lastModifiedBy>
  <cp:lastPrinted>2019-11-13T15:11:55Z</cp:lastPrinted>
  <dcterms:created xsi:type="dcterms:W3CDTF">2019-04-23T14:00:52Z</dcterms:created>
  <dcterms:modified xsi:type="dcterms:W3CDTF">2019-11-22T20:18:15Z</dcterms:modified>
</cp:coreProperties>
</file>